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81" documentId="120_S{2AC9BD13-BADA-5192-A53E-5A8FF88502F6}" xr6:coauthVersionLast="47" xr6:coauthVersionMax="47" xr10:uidLastSave="{4C67A308-4A33-44E6-AB3C-CC3373F8CFA8}"/>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1" i="9" l="1"/>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31" i="9"/>
  <c r="B32" i="9"/>
  <c r="B33" i="9"/>
  <c r="B34" i="9"/>
  <c r="B35" i="9"/>
  <c r="B36" i="9"/>
  <c r="B37" i="9"/>
  <c r="B38" i="9"/>
  <c r="B39" i="9"/>
  <c r="B40" i="9"/>
  <c r="B41" i="9"/>
  <c r="B42" i="9"/>
  <c r="B43" i="9"/>
  <c r="B44" i="9"/>
  <c r="B45" i="9"/>
  <c r="B46" i="9"/>
  <c r="B47" i="9"/>
  <c r="B48" i="9"/>
  <c r="B49" i="9"/>
  <c r="B50" i="9"/>
  <c r="G31" i="9"/>
  <c r="G32" i="9"/>
  <c r="G33" i="9"/>
  <c r="G34" i="9"/>
  <c r="G35" i="9"/>
  <c r="G36" i="9"/>
  <c r="G37" i="9"/>
  <c r="G38" i="9"/>
  <c r="G39" i="9"/>
  <c r="G40" i="9"/>
  <c r="G41" i="9"/>
  <c r="G42" i="9"/>
  <c r="G43" i="9"/>
  <c r="G44" i="9"/>
  <c r="G45" i="9"/>
  <c r="G46" i="9"/>
  <c r="G47" i="9"/>
  <c r="G48" i="9"/>
  <c r="G49" i="9"/>
  <c r="G50" i="9"/>
  <c r="I31" i="9"/>
  <c r="I32" i="9"/>
  <c r="I33" i="9"/>
  <c r="I34" i="9"/>
  <c r="I35" i="9"/>
  <c r="I36" i="9"/>
  <c r="I37" i="9"/>
  <c r="I38" i="9"/>
  <c r="I39" i="9"/>
  <c r="I40" i="9"/>
  <c r="I41" i="9"/>
  <c r="I42" i="9"/>
  <c r="I43" i="9"/>
  <c r="I44" i="9"/>
  <c r="I45" i="9"/>
  <c r="I46" i="9"/>
  <c r="I47" i="9"/>
  <c r="I48" i="9"/>
  <c r="I49" i="9"/>
  <c r="I50" i="9"/>
  <c r="L31" i="9"/>
  <c r="L32" i="9"/>
  <c r="L33" i="9"/>
  <c r="L34" i="9"/>
  <c r="L35" i="9"/>
  <c r="L36" i="9"/>
  <c r="L37" i="9"/>
  <c r="L38" i="9"/>
  <c r="L39" i="9"/>
  <c r="L40" i="9"/>
  <c r="L41" i="9"/>
  <c r="L42" i="9"/>
  <c r="L43" i="9"/>
  <c r="L44" i="9"/>
  <c r="L45" i="9"/>
  <c r="L46" i="9"/>
  <c r="L47" i="9"/>
  <c r="L48" i="9"/>
  <c r="L49" i="9"/>
  <c r="L50" i="9"/>
  <c r="J31" i="9"/>
  <c r="J32" i="9"/>
  <c r="J33" i="9"/>
  <c r="J34" i="9"/>
  <c r="J35" i="9"/>
  <c r="J36" i="9"/>
  <c r="J37" i="9"/>
  <c r="J38" i="9"/>
  <c r="J39" i="9"/>
  <c r="J40" i="9"/>
  <c r="J41" i="9"/>
  <c r="J42" i="9"/>
  <c r="J43" i="9"/>
  <c r="J44" i="9"/>
  <c r="J45" i="9"/>
  <c r="J46" i="9"/>
  <c r="J47" i="9"/>
  <c r="J48" i="9"/>
  <c r="J49" i="9"/>
  <c r="J50"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B11" i="9"/>
  <c r="B12" i="9"/>
  <c r="B13" i="9"/>
  <c r="B14" i="9"/>
  <c r="B15" i="9"/>
  <c r="B16" i="9"/>
  <c r="B17" i="9"/>
  <c r="B18" i="9"/>
  <c r="B19" i="9"/>
  <c r="B20" i="9"/>
  <c r="B21" i="9"/>
  <c r="B22" i="9"/>
  <c r="B23" i="9"/>
  <c r="B24" i="9"/>
  <c r="B25" i="9"/>
  <c r="B26" i="9"/>
  <c r="B27" i="9"/>
  <c r="B28" i="9"/>
  <c r="B29" i="9"/>
  <c r="B30" i="9"/>
  <c r="G11" i="9"/>
  <c r="G12" i="9"/>
  <c r="G13" i="9"/>
  <c r="G14" i="9"/>
  <c r="G15" i="9"/>
  <c r="G16" i="9"/>
  <c r="G17" i="9"/>
  <c r="G18" i="9"/>
  <c r="G19" i="9"/>
  <c r="G20" i="9"/>
  <c r="G21" i="9"/>
  <c r="G22" i="9"/>
  <c r="G23" i="9"/>
  <c r="G24" i="9"/>
  <c r="G25" i="9"/>
  <c r="G26" i="9"/>
  <c r="G27" i="9"/>
  <c r="G28" i="9"/>
  <c r="G29" i="9"/>
  <c r="G30" i="9"/>
  <c r="B2" i="9"/>
  <c r="B3" i="9"/>
  <c r="B4" i="9"/>
  <c r="B5" i="9"/>
  <c r="B6" i="9"/>
  <c r="B7" i="9"/>
  <c r="B8" i="9"/>
  <c r="B9" i="9"/>
  <c r="B10" i="9"/>
  <c r="G10" i="9"/>
  <c r="G9" i="9"/>
  <c r="G8" i="9"/>
  <c r="G7" i="9"/>
  <c r="G6" i="9"/>
  <c r="G5" i="9"/>
  <c r="G4" i="9"/>
  <c r="G3" i="9"/>
  <c r="G2" i="9"/>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<sst xmlns="http://schemas.openxmlformats.org/spreadsheetml/2006/main" count="180287" uniqueCount="39126">
  <si>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</si>
  <si>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</si>
  <si>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</si>
  <si>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</si>
  <si>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</si>
  <si>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</si>
  <si>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</si>
  <si>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</si>
  <si>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</si>
  <si>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</si>
  <si>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</si>
  <si>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</si>
  <si>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</si>
  <si>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</si>
  <si>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</si>
  <si>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</si>
  <si>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</si>
  <si>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</si>
  <si>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</si>
  <si>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</si>
  <si>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</si>
  <si>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</si>
  <si>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</si>
  <si>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</si>
  <si>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</si>
  <si>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</si>
  <si>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</si>
  <si>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</si>
  <si>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</si>
  <si>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</si>
  <si>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</si>
  <si>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</si>
  <si>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</si>
  <si>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</si>
  <si>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</si>
  <si>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</si>
  <si>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</si>
  <si>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</si>
  <si>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</si>
  <si>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</si>
  <si>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</si>
  <si>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</si>
  <si>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</si>
  <si>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</si>
  <si>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</si>
  <si>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</si>
  <si>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</si>
  <si>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</si>
  <si>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</si>
  <si>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</si>
  <si>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</si>
  <si>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</si>
  <si>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</si>
  <si>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</si>
  <si>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</si>
  <si>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</si>
  <si>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</si>
  <si>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</si>
  <si>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</si>
  <si>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</si>
  <si>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</si>
  <si>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</si>
  <si>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</si>
  <si>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</si>
  <si>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</si>
  <si>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</si>
  <si>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</si>
  <si>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</si>
  <si>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</si>
  <si>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</si>
  <si>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</si>
  <si>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</si>
  <si>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</si>
  <si>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</si>
  <si>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</si>
  <si>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</si>
  <si>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</si>
  <si>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</si>
  <si>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</si>
  <si>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</si>
  <si>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</si>
  <si>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</si>
  <si>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</si>
  <si>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</si>
  <si>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</si>
  <si>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</si>
  <si>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</si>
  <si>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</si>
  <si>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</si>
  <si>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</si>
  <si>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</si>
  <si>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</si>
  <si>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</si>
  <si>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</si>
  <si>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</si>
  <si>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</si>
  <si>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</si>
  <si>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</si>
  <si>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</si>
  <si>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</si>
  <si>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</si>
  <si>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</si>
  <si>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</si>
  <si>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</si>
  <si>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</si>
  <si>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</si>
  <si>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</si>
  <si>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</si>
  <si>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</si>
  <si>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</si>
  <si>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</si>
  <si>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</si>
  <si>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</si>
  <si>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</si>
  <si>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</si>
  <si>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</si>
  <si>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</si>
  <si>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</si>
  <si>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</si>
  <si>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</si>
  <si>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</si>
  <si>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</si>
  <si>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</si>
  <si>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</si>
  <si>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</si>
  <si>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</si>
  <si>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</si>
  <si>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</si>
  <si>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</si>
  <si>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</si>
  <si>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</si>
  <si>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</si>
  <si>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</si>
  <si>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</si>
  <si>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</si>
  <si>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</si>
  <si>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</si>
  <si>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</si>
  <si>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</si>
  <si>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</si>
  <si>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</si>
  <si>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</si>
  <si>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</si>
  <si>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</si>
  <si>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</si>
  <si>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</si>
  <si>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</si>
  <si>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</si>
  <si>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</si>
  <si>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</si>
  <si>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</si>
  <si>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</si>
  <si>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</si>
  <si>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</si>
  <si>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</si>
  <si>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</si>
  <si>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</si>
  <si>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</si>
  <si>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</si>
  <si>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</si>
  <si>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</si>
  <si>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</si>
  <si>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</si>
  <si>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</si>
  <si>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</si>
  <si>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</si>
  <si>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</si>
  <si>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</si>
  <si>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</si>
  <si>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</si>
  <si>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</si>
  <si>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</si>
  <si>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</si>
  <si>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</si>
  <si>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</si>
  <si>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</si>
  <si>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</si>
  <si>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</si>
  <si>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</si>
  <si>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</si>
  <si>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</si>
  <si>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</si>
  <si>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</si>
  <si>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</si>
  <si>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</si>
  <si>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</si>
  <si>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</si>
  <si>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</si>
  <si>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</si>
  <si>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</si>
  <si>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</si>
  <si>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</si>
  <si>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</si>
  <si>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</si>
  <si>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</si>
  <si>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</si>
  <si>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</si>
  <si>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</si>
  <si>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</si>
  <si>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</si>
  <si>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</si>
  <si>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</si>
  <si>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</si>
  <si>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</si>
  <si>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</si>
  <si>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</si>
  <si>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</si>
  <si>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</si>
  <si>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</si>
  <si>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</si>
  <si>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</si>
  <si>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</si>
  <si>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</si>
  <si>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</si>
  <si>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</si>
  <si>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</si>
  <si>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</si>
  <si>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</si>
  <si>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</si>
  <si>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</si>
  <si>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</si>
  <si>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</si>
  <si>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</si>
  <si>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</si>
  <si>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</si>
  <si>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</si>
  <si>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</si>
  <si>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</si>
  <si>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</si>
  <si>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</si>
  <si>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</si>
  <si>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</si>
  <si>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</si>
  <si>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</si>
  <si>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</si>
  <si>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</si>
  <si>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</si>
  <si>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</si>
  <si>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</si>
  <si>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</si>
  <si>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</si>
  <si>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</si>
  <si>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</si>
  <si>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</si>
  <si>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</si>
  <si>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</si>
  <si>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</si>
  <si>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</si>
  <si>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</si>
  <si>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</si>
  <si>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</si>
  <si>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</si>
  <si>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</si>
  <si>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</si>
  <si>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</si>
  <si>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</si>
  <si>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</si>
  <si>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</si>
  <si>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</si>
  <si>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</si>
  <si>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</si>
  <si>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</si>
  <si>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</si>
  <si>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</si>
  <si>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</si>
  <si>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</si>
  <si>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</si>
  <si>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</si>
  <si>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</si>
  <si>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</si>
  <si>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</si>
  <si>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</si>
  <si>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</si>
  <si>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</si>
  <si>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</si>
  <si>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</si>
  <si>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</si>
  <si>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</si>
  <si>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</si>
  <si>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</si>
  <si>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</si>
  <si>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</si>
  <si>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</si>
  <si>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</si>
  <si>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</si>
  <si>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</si>
  <si>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</si>
  <si>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</si>
  <si>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</si>
  <si>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</si>
  <si>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</si>
  <si>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</si>
  <si>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</si>
  <si>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</si>
  <si>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</si>
  <si>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</si>
  <si>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</si>
  <si>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</si>
  <si>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</si>
  <si>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</si>
  <si>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</si>
  <si>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</si>
  <si>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</si>
  <si>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</si>
  <si>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</si>
  <si>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</si>
  <si>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</si>
  <si>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</si>
  <si>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</si>
  <si>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</si>
  <si>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</si>
  <si>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</si>
  <si>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</si>
  <si>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</si>
  <si>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</si>
  <si>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</si>
  <si>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</si>
  <si>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</si>
  <si>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</si>
  <si>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</si>
  <si>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</si>
  <si>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</si>
  <si>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</si>
  <si>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</si>
  <si>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</si>
  <si>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</si>
  <si>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</si>
  <si>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</si>
  <si>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</si>
  <si>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</si>
  <si>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</si>
  <si>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</si>
  <si>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</si>
  <si>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</si>
  <si>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</si>
  <si>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</si>
  <si>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</si>
  <si>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</si>
  <si>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</si>
  <si>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</si>
  <si>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</si>
  <si>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</si>
  <si>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</si>
  <si>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</si>
  <si>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</si>
  <si>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</si>
  <si>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</si>
  <si>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</si>
  <si>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</si>
  <si>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</si>
  <si>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</si>
  <si>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</si>
  <si>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</si>
  <si>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</si>
  <si>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</si>
  <si>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</si>
  <si>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</si>
  <si>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</si>
  <si>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</si>
  <si>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</si>
  <si>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</si>
  <si>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</si>
  <si>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</si>
  <si>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</si>
  <si>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</si>
  <si>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</si>
  <si>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</si>
  <si>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</si>
  <si>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</si>
  <si>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</si>
  <si>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</si>
  <si>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</si>
  <si>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</si>
  <si>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</si>
  <si>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</si>
  <si>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</si>
  <si>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</si>
  <si>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</si>
  <si>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</si>
  <si>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</si>
  <si>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</si>
  <si>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</si>
  <si>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</si>
  <si>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</si>
  <si>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</si>
  <si>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</si>
  <si>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</si>
  <si>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</si>
  <si>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</si>
  <si>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</si>
  <si>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</si>
  <si>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</si>
  <si>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</si>
  <si>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</si>
  <si>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</si>
  <si>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</si>
  <si>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</si>
  <si>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</si>
  <si>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</si>
  <si>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</si>
  <si>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</si>
  <si>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</si>
  <si>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</si>
  <si>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</si>
  <si>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</si>
  <si>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</si>
  <si>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</si>
  <si>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</si>
  <si>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</si>
  <si>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</si>
  <si>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</si>
  <si>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</si>
  <si>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</si>
  <si>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</si>
  <si>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</si>
  <si>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</si>
  <si>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</si>
  <si>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</si>
  <si>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</si>
  <si>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</si>
  <si>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</si>
  <si>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</si>
  <si>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</si>
  <si>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</si>
  <si>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</si>
  <si>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</si>
  <si>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</si>
  <si>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</si>
  <si>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</si>
  <si>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</si>
  <si>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</si>
  <si>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</si>
  <si>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</si>
  <si>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</si>
  <si>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</si>
  <si>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</si>
  <si>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</si>
  <si>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</si>
  <si>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</si>
  <si>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</si>
  <si>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</si>
  <si>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</si>
  <si>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</si>
  <si>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</si>
  <si>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</si>
  <si>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</si>
  <si>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</si>
  <si>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</si>
  <si>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</si>
  <si>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</si>
  <si>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</si>
  <si>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</si>
  <si>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</si>
  <si>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</si>
  <si>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</si>
  <si>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</si>
  <si>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</si>
  <si>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</si>
  <si>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</si>
  <si>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</si>
  <si>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</si>
  <si>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</si>
  <si>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</si>
  <si>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</si>
  <si>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</si>
  <si>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</si>
  <si>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</si>
  <si>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</si>
  <si>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</si>
  <si>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</si>
  <si>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</si>
  <si>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</si>
  <si>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</si>
  <si>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</si>
  <si>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</si>
  <si>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</si>
  <si>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</si>
  <si>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</si>
  <si>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</si>
  <si>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</si>
  <si>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</si>
  <si>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</si>
  <si>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</si>
  <si>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</si>
  <si>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</si>
  <si>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</si>
  <si>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</si>
  <si>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</si>
  <si>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</si>
  <si>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</si>
  <si>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</si>
  <si>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</si>
  <si>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</si>
  <si>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</si>
  <si>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</si>
  <si>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</si>
  <si>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</si>
  <si>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</si>
  <si>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</si>
  <si>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</si>
  <si>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</si>
  <si>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</si>
  <si>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</si>
  <si>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</si>
  <si>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</si>
  <si>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</si>
  <si>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</si>
  <si>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</si>
  <si>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</si>
  <si>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</si>
  <si>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</si>
  <si>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</si>
  <si>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</si>
  <si>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</si>
  <si>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</si>
  <si>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</si>
  <si>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</si>
  <si>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</si>
  <si>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</si>
  <si>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</si>
  <si>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</si>
  <si>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</si>
  <si>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</si>
  <si>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</si>
  <si>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</si>
  <si>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</si>
  <si>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</si>
  <si>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</si>
  <si>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</si>
  <si>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</si>
  <si>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</si>
  <si>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</si>
  <si>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</si>
  <si>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</si>
  <si>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</si>
  <si>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</si>
  <si>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</si>
  <si>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</si>
  <si>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</si>
  <si>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</si>
  <si>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</si>
  <si>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</si>
  <si>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</si>
  <si>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</si>
  <si>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</si>
  <si>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</si>
  <si>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</si>
  <si>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</si>
  <si>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</si>
  <si>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</si>
  <si>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</si>
  <si>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</si>
  <si>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</si>
  <si>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</si>
  <si>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</si>
  <si>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</si>
  <si>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</si>
  <si>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</si>
  <si>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</si>
  <si>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</si>
  <si>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</si>
  <si>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</si>
  <si>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</si>
  <si>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</si>
  <si>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</si>
  <si>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</si>
  <si>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</si>
  <si>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</si>
  <si>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</si>
  <si>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</si>
  <si>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</si>
  <si>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</si>
  <si>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</si>
  <si>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</si>
  <si>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</si>
  <si>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</si>
  <si>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</si>
  <si>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</si>
  <si>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</si>
  <si>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</si>
  <si>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</si>
  <si>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</si>
  <si>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</si>
  <si>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</si>
  <si>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</si>
  <si>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</si>
  <si>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</si>
  <si>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</si>
  <si>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</si>
  <si>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</si>
  <si>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</si>
  <si>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</si>
  <si>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</si>
  <si>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</si>
  <si>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</si>
  <si>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</si>
  <si>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</si>
  <si>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</si>
  <si>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</si>
  <si>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</si>
  <si>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</si>
  <si>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</si>
  <si>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</si>
  <si>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</si>
  <si>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</si>
  <si>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</si>
  <si>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</si>
  <si>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</si>
  <si>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</si>
  <si>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</si>
  <si>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</si>
  <si>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</si>
  <si>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</si>
  <si>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</si>
  <si>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</si>
  <si>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</si>
  <si>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</si>
  <si>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</si>
  <si>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</si>
  <si>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</si>
  <si>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</si>
  <si>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</si>
  <si>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</si>
  <si>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</si>
  <si>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</si>
  <si>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</si>
  <si>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</si>
  <si>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</si>
  <si>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</si>
  <si>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</si>
  <si>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</si>
  <si>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</si>
  <si>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</si>
  <si>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</si>
  <si>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</si>
  <si>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</si>
  <si>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</si>
  <si>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</si>
  <si>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</si>
  <si>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</si>
  <si>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</si>
  <si>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</si>
  <si>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</si>
  <si>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</si>
  <si>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</si>
  <si>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</si>
  <si>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</si>
  <si>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</si>
  <si>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</si>
  <si>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</si>
  <si>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</si>
  <si>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</si>
  <si>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</si>
  <si>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</si>
  <si>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</si>
  <si>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</si>
  <si>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</si>
  <si>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</si>
  <si>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</si>
  <si>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</si>
  <si>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</si>
  <si>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</si>
  <si>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</si>
  <si>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</si>
  <si>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</si>
  <si>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</si>
  <si>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</si>
  <si>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</si>
  <si>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</si>
  <si>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</si>
  <si>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</si>
  <si>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</si>
  <si>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</si>
  <si>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</si>
  <si>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</si>
  <si>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</si>
  <si>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</si>
  <si>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</si>
  <si>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</si>
  <si>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</si>
  <si>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</si>
  <si>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</si>
  <si>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</si>
  <si>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</si>
  <si>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</si>
  <si>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</si>
  <si>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</si>
  <si>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</si>
  <si>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</si>
  <si>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</si>
  <si>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</si>
  <si>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</si>
  <si>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</si>
  <si>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</si>
  <si>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</si>
  <si>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</si>
  <si>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</si>
  <si>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</si>
  <si>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</si>
  <si>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</si>
  <si>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</si>
  <si>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</si>
  <si>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</si>
  <si>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</si>
  <si>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</si>
  <si>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</si>
  <si>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</si>
  <si>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</si>
  <si>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</si>
  <si>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</si>
  <si>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</si>
  <si>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</si>
  <si>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</si>
  <si>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</si>
  <si>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</si>
  <si>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</si>
  <si>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</si>
  <si>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</si>
  <si>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</si>
  <si>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</si>
  <si>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</si>
  <si>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</si>
  <si>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</si>
  <si>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</si>
  <si>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</si>
  <si>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</si>
  <si>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</si>
  <si>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</si>
  <si>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</si>
  <si>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</si>
  <si>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</si>
  <si>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</si>
  <si>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</si>
  <si>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</si>
  <si>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</si>
  <si>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</si>
  <si>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</si>
  <si>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</si>
  <si>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</si>
  <si>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</si>
  <si>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</si>
  <si>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</si>
  <si>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</si>
  <si>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</si>
  <si>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</si>
  <si>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</si>
  <si>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</si>
  <si>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</si>
  <si>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</si>
  <si>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</si>
  <si>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</si>
  <si>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</si>
  <si>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</si>
  <si>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</si>
  <si>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</si>
  <si>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</si>
  <si>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</si>
  <si>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</si>
  <si>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</si>
  <si>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</si>
  <si>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</si>
  <si>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</si>
  <si>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</si>
  <si>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</si>
  <si>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</si>
  <si>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</si>
  <si>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</si>
  <si>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</si>
  <si>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</si>
  <si>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</si>
  <si>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</si>
  <si>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</si>
  <si>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</si>
  <si>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</si>
  <si>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</si>
  <si>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</si>
  <si>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</si>
  <si>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</si>
  <si>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</si>
  <si>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</si>
  <si>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</si>
  <si>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</si>
  <si>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</si>
  <si>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</si>
  <si>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</si>
  <si>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</si>
  <si>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</si>
  <si>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</si>
  <si>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</si>
  <si>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</si>
  <si>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</si>
  <si>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</si>
  <si>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</si>
  <si>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</si>
  <si>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</si>
  <si>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</si>
  <si>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</si>
  <si>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</si>
  <si>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</si>
  <si>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</si>
  <si>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</si>
  <si>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</si>
  <si>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</si>
  <si>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</si>
  <si>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</si>
  <si>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</si>
  <si>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</si>
  <si>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</si>
  <si>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</si>
  <si>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</si>
  <si>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</si>
  <si>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</si>
  <si>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</si>
  <si>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</si>
  <si>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</si>
  <si>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</si>
  <si>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</si>
  <si>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</si>
  <si>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</si>
  <si>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</si>
  <si>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</si>
  <si>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</si>
  <si>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</si>
  <si>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</si>
  <si>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</si>
  <si>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</si>
  <si>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</si>
  <si>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</si>
  <si>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</si>
  <si>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</si>
  <si>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</si>
  <si>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</si>
  <si>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</si>
  <si>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</si>
  <si>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</si>
  <si>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</si>
  <si>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</si>
  <si>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</si>
  <si>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</si>
  <si>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</si>
  <si>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</si>
  <si>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</si>
  <si>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</si>
  <si>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</si>
  <si>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</si>
  <si>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</si>
  <si>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</si>
  <si>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</si>
  <si>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</si>
  <si>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</si>
  <si>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</si>
  <si>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</si>
  <si>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</si>
  <si>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</si>
  <si>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</si>
  <si>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</si>
  <si>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</si>
  <si>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</si>
  <si>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</si>
  <si>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</si>
  <si>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</si>
  <si>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</si>
  <si>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</si>
  <si>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</si>
  <si>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</si>
  <si>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</si>
  <si>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</si>
  <si>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</si>
  <si>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</si>
  <si>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</si>
  <si>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</si>
  <si>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</si>
  <si>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</si>
  <si>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</si>
  <si>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</si>
  <si>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</si>
  <si>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</si>
  <si>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</si>
  <si>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</si>
  <si>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</si>
  <si>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</si>
  <si>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</si>
  <si>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</si>
  <si>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</si>
  <si>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</si>
  <si>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</si>
  <si>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</si>
  <si>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</si>
  <si>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</si>
  <si>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</si>
  <si>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</si>
  <si>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</si>
  <si>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</si>
  <si>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</si>
  <si>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</si>
  <si>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</si>
  <si>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</si>
  <si>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</si>
  <si>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</si>
  <si>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</si>
  <si>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</si>
  <si>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</si>
  <si>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</si>
  <si>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</si>
  <si>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</si>
  <si>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</si>
  <si>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</si>
  <si>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</si>
  <si>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</si>
  <si>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</si>
  <si>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</si>
  <si>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</si>
  <si>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</si>
  <si>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</si>
  <si>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</si>
  <si>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</si>
  <si>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</si>
  <si>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</si>
  <si>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</si>
  <si>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</si>
  <si>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</si>
  <si>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</si>
  <si>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</si>
  <si>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</si>
  <si>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</si>
  <si>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</si>
  <si>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</si>
  <si>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</si>
  <si>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</si>
  <si>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</si>
  <si>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</si>
  <si>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</si>
  <si>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</si>
  <si>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</si>
  <si>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</si>
  <si>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</si>
  <si>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</si>
  <si>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</si>
  <si>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</si>
  <si>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</si>
  <si>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</si>
  <si>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</si>
  <si>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</si>
  <si>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</si>
  <si>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</si>
  <si>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</si>
  <si>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</si>
  <si>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</si>
  <si>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</si>
  <si>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</si>
  <si>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</si>
  <si>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</si>
  <si>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</si>
  <si>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</si>
  <si>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</si>
  <si>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</si>
  <si>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</si>
  <si>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</si>
  <si>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</si>
  <si>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</si>
  <si>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</si>
  <si>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</si>
  <si>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</si>
  <si>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</si>
  <si>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</si>
  <si>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</si>
  <si>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</si>
  <si>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</si>
  <si>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</si>
  <si>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</si>
  <si>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</si>
  <si>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</si>
  <si>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</si>
  <si>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</si>
  <si>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</si>
  <si>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</si>
  <si>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</si>
  <si>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</si>
  <si>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</si>
  <si>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</si>
  <si>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</si>
  <si>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</si>
  <si>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</si>
  <si>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</si>
  <si>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</si>
  <si>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</si>
  <si>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</si>
  <si>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</si>
  <si>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</si>
  <si>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</si>
  <si>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</si>
  <si>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</si>
  <si>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</si>
  <si>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</si>
  <si>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</si>
  <si>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</si>
  <si>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</si>
  <si>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</si>
  <si>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</si>
  <si>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</si>
  <si>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</si>
  <si>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</si>
  <si>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</si>
  <si>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</si>
  <si>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</si>
  <si>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</si>
  <si>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</si>
  <si>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</si>
  <si>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</si>
  <si>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</si>
  <si>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</si>
  <si>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</si>
  <si>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</si>
  <si>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</si>
  <si>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</si>
  <si>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</si>
  <si>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</si>
  <si>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</si>
  <si>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</si>
  <si>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</si>
  <si>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</si>
  <si>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</si>
  <si>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</si>
  <si>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</si>
  <si>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</si>
  <si>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</si>
  <si>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</si>
  <si>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</si>
  <si>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</si>
  <si>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</si>
  <si>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</si>
  <si>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</si>
  <si>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</si>
  <si>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</si>
  <si>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</si>
  <si>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</si>
  <si>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</si>
  <si>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</si>
  <si>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</si>
  <si>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</si>
  <si>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</si>
  <si>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</si>
  <si>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</si>
  <si>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</si>
  <si>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</si>
  <si>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</si>
  <si>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</si>
  <si>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</si>
  <si>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</si>
  <si>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</si>
  <si>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</si>
  <si>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</si>
  <si>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</si>
  <si>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</si>
  <si>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</si>
  <si>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</si>
  <si>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</si>
  <si>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</si>
  <si>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</si>
  <si>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</si>
  <si>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</si>
  <si>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</si>
  <si>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</si>
  <si>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</si>
  <si>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</si>
  <si>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</si>
  <si>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</si>
  <si>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</si>
  <si>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</si>
  <si>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</si>
  <si>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</si>
  <si>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</si>
  <si>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</si>
  <si>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</si>
  <si>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</si>
  <si>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</si>
  <si>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</si>
  <si>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</si>
  <si>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</si>
  <si>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</si>
  <si>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</si>
  <si>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</si>
  <si>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</si>
  <si>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</si>
  <si>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</si>
  <si>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</si>
  <si>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</si>
  <si>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</si>
  <si>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</si>
  <si>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</si>
  <si>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</si>
  <si>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</si>
  <si>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</si>
  <si>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</si>
  <si>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</si>
  <si>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</si>
  <si>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</si>
  <si>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</si>
  <si>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</si>
  <si>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</si>
  <si>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</si>
  <si>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</si>
  <si>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</si>
  <si>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</si>
  <si>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</si>
  <si>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</si>
  <si>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</si>
  <si>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</si>
  <si>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</si>
  <si>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</si>
  <si>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</si>
  <si>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</si>
  <si>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</si>
  <si>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</si>
  <si>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</si>
  <si>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</si>
  <si>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</si>
  <si>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</si>
  <si>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</si>
  <si>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</si>
  <si>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</si>
  <si>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</si>
  <si>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</si>
  <si>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</si>
  <si>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</si>
  <si>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</si>
  <si>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</si>
  <si>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</si>
  <si>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</si>
  <si>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</si>
  <si>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</si>
  <si>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</si>
  <si>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</si>
  <si>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</si>
  <si>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</si>
  <si>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</si>
  <si>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</si>
  <si>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</si>
  <si>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</si>
  <si>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</si>
  <si>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</si>
  <si>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</si>
  <si>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</si>
  <si>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</si>
  <si>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</si>
  <si>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</si>
  <si>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</si>
  <si>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</si>
  <si>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</si>
  <si>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</si>
  <si>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</si>
  <si>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</si>
  <si>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</si>
  <si>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</si>
  <si>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</si>
  <si>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</si>
  <si>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</si>
  <si>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</si>
  <si>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</si>
  <si>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</si>
  <si>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</si>
  <si>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</si>
  <si>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</si>
  <si>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</si>
  <si>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</si>
  <si>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</si>
  <si>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</si>
  <si>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</si>
  <si>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</si>
  <si>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</si>
  <si>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</si>
  <si>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</si>
  <si>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</si>
  <si>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</si>
  <si>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</si>
  <si>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</si>
  <si>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</si>
  <si>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</si>
  <si>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</si>
  <si>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</si>
  <si>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</si>
  <si>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</si>
  <si>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</si>
  <si>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</si>
  <si>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</si>
  <si>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</si>
  <si>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</si>
  <si>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</si>
  <si>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</si>
  <si>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</si>
  <si>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</si>
  <si>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</si>
  <si>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</si>
  <si>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</si>
  <si>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</si>
  <si>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</si>
  <si>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</si>
  <si>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</si>
  <si>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</si>
  <si>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</si>
  <si>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</si>
  <si>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</si>
  <si>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</si>
  <si>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</si>
  <si>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</si>
  <si>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</si>
  <si>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</si>
  <si>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</si>
  <si>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</si>
  <si>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</si>
  <si>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</si>
  <si>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</si>
  <si>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</si>
  <si>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</si>
  <si>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</si>
  <si>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</si>
  <si>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</si>
  <si>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</si>
  <si>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</si>
  <si>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</si>
  <si>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</si>
  <si>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</si>
  <si>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</si>
  <si>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</si>
  <si>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</si>
  <si>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</si>
  <si>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</si>
  <si>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</si>
  <si>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</si>
  <si>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</si>
  <si>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</si>
  <si>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</si>
  <si>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</si>
  <si>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</si>
  <si>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</si>
  <si>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</si>
  <si>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</si>
  <si>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</si>
  <si>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</si>
  <si>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</si>
  <si>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</si>
  <si>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</si>
  <si>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</si>
  <si>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</si>
  <si>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</si>
  <si>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</si>
  <si>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</si>
  <si>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</si>
  <si>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</si>
  <si>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</si>
  <si>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</si>
  <si>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</si>
  <si>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</si>
  <si>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</si>
  <si>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</si>
  <si>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</si>
  <si>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</si>
  <si>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</si>
  <si>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</si>
  <si>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</si>
  <si>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</si>
  <si>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</si>
  <si>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</si>
  <si>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</si>
  <si>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</si>
  <si>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</si>
  <si>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</si>
  <si>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</si>
  <si>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</si>
  <si>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</si>
  <si>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</si>
  <si>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</si>
  <si>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</si>
  <si>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</si>
  <si>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</si>
  <si>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</si>
  <si>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</si>
  <si>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</si>
  <si>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</si>
  <si>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</si>
  <si>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</si>
  <si>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</si>
  <si>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</si>
  <si>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</si>
  <si>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</si>
  <si>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</si>
  <si>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</si>
  <si>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</si>
  <si>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</si>
  <si>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</si>
  <si>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</si>
  <si>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</si>
  <si>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</si>
  <si>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</si>
  <si>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</si>
  <si>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</si>
  <si>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</si>
  <si>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</si>
  <si>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</si>
  <si>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</si>
  <si>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</si>
  <si>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</si>
  <si>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</si>
  <si>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</si>
  <si>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</si>
  <si>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</si>
  <si>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</si>
  <si>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</si>
  <si>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</si>
  <si>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</si>
  <si>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</si>
  <si>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</si>
  <si>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</si>
  <si>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</si>
  <si>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</si>
  <si>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</si>
  <si>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</si>
  <si>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</si>
  <si>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</si>
  <si>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</si>
  <si>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</si>
  <si>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</si>
  <si>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</si>
  <si>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</si>
  <si>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</si>
  <si>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</si>
  <si>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</si>
  <si>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</si>
  <si>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</si>
  <si>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</si>
  <si>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</si>
  <si>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</si>
  <si>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</si>
  <si>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</si>
  <si>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</si>
  <si>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</si>
  <si>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</si>
  <si>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</si>
  <si>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</si>
  <si>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</si>
  <si>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</si>
  <si>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</si>
  <si>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</si>
  <si>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</si>
  <si>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</si>
  <si>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</si>
  <si>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</si>
  <si>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</si>
  <si>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</si>
  <si>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</si>
  <si>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</si>
  <si>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</si>
  <si>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</si>
  <si>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</si>
  <si>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</si>
  <si>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</si>
  <si>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</si>
  <si>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</si>
  <si>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</si>
  <si>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</si>
  <si>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</si>
  <si>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</si>
  <si>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</si>
  <si>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</si>
  <si>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</si>
  <si>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</si>
  <si>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</si>
  <si>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</si>
  <si>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</si>
  <si>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</si>
  <si>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</si>
  <si>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</si>
  <si>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</si>
  <si>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</si>
  <si>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</si>
  <si>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</si>
  <si>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</si>
  <si>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</si>
  <si>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</si>
  <si>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</si>
  <si>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</si>
  <si>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</si>
  <si>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</si>
  <si>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</si>
  <si>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</si>
  <si>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</si>
  <si>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</si>
  <si>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</si>
  <si>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</si>
  <si>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</si>
  <si>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</si>
  <si>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</si>
  <si>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</si>
  <si>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</si>
  <si>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</si>
  <si>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</si>
  <si>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</si>
  <si>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</si>
  <si>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</si>
  <si>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</si>
  <si>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</si>
  <si>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</si>
  <si>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</si>
  <si>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</si>
  <si>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</si>
  <si>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</si>
  <si>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</si>
  <si>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</si>
  <si>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</si>
  <si>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</si>
  <si>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</si>
  <si>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</si>
  <si>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</si>
  <si>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</si>
  <si>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</si>
  <si>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</si>
  <si>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</si>
  <si>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</si>
  <si>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</si>
  <si>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</si>
  <si>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</si>
  <si>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</si>
  <si>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</si>
  <si>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</si>
  <si>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</si>
  <si>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</si>
  <si>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</si>
  <si>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</si>
  <si>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</si>
  <si>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</si>
  <si>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</si>
  <si>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</si>
  <si>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</si>
  <si>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</si>
  <si>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</si>
  <si>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</si>
  <si>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</si>
  <si>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</si>
  <si>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</si>
  <si>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</si>
  <si>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</si>
  <si>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</si>
  <si>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</si>
  <si>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</si>
  <si>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</si>
  <si>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</si>
  <si>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</si>
  <si>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</si>
  <si>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</si>
  <si>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</si>
  <si>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</si>
  <si>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</si>
  <si>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</si>
  <si>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</si>
  <si>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</si>
  <si>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</si>
  <si>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</si>
  <si>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</si>
  <si>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</si>
  <si>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</si>
  <si>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</si>
  <si>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</si>
  <si>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</si>
  <si>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</si>
  <si>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</si>
  <si>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</si>
  <si>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</si>
  <si>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</si>
  <si>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</si>
  <si>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</si>
  <si>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</si>
  <si>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</si>
  <si>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</si>
  <si>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</si>
  <si>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</si>
  <si>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</si>
  <si>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</si>
  <si>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</si>
  <si>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</si>
  <si>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</si>
  <si>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</si>
  <si>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</si>
  <si>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</si>
  <si>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</si>
  <si>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</si>
  <si>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</si>
  <si>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</si>
  <si>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</si>
  <si>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</si>
  <si>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</si>
  <si>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</si>
  <si>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</si>
  <si>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</si>
  <si>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</si>
  <si>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</si>
  <si>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</si>
  <si>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</si>
  <si>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</si>
  <si>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</si>
  <si>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</si>
  <si>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</si>
  <si>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</si>
  <si>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</si>
  <si>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</si>
  <si>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</si>
  <si>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</si>
  <si>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</si>
  <si>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</si>
  <si>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</si>
  <si>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</si>
  <si>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</si>
  <si>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</si>
  <si>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</si>
  <si>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</si>
  <si>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</si>
  <si>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</si>
  <si>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</si>
  <si>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</si>
  <si>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</si>
  <si>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</si>
  <si>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</si>
  <si>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</si>
  <si>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</si>
  <si>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</si>
  <si>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</si>
  <si>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</si>
  <si>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</si>
  <si>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</si>
  <si>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</si>
  <si>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</si>
  <si>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</si>
  <si>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</si>
  <si>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</si>
  <si>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</si>
  <si>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</si>
  <si>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</si>
  <si>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</si>
  <si>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</si>
  <si>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</si>
  <si>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</si>
  <si>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</si>
  <si>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</si>
  <si>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</si>
  <si>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</si>
  <si>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</si>
  <si>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</si>
  <si>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</si>
  <si>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</si>
  <si>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</si>
  <si>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</si>
  <si>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</si>
  <si>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</si>
  <si>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</si>
  <si>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</si>
  <si>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</si>
  <si>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</si>
  <si>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</si>
  <si>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</si>
  <si>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</si>
  <si>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</si>
  <si>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</si>
  <si>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</si>
  <si>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</si>
  <si>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</si>
  <si>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</si>
  <si>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</si>
  <si>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</si>
  <si>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</si>
  <si>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</si>
  <si>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</si>
  <si>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</si>
  <si>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</si>
  <si>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</si>
  <si>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</si>
  <si>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</si>
  <si>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</si>
  <si>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</si>
  <si>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</si>
  <si>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</si>
  <si>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</si>
  <si>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</si>
  <si>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</si>
  <si>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</si>
  <si>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</si>
  <si>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</si>
  <si>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</si>
  <si>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</si>
  <si>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</si>
  <si>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</si>
  <si>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</si>
  <si>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</si>
  <si>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</si>
  <si>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</si>
  <si>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</si>
  <si>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</si>
  <si>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</si>
  <si>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</si>
  <si>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</si>
  <si>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</si>
  <si>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</si>
  <si>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</si>
  <si>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</si>
  <si>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</si>
  <si>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</si>
  <si>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</si>
  <si>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</si>
  <si>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</si>
  <si>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</si>
  <si>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</si>
  <si>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</si>
  <si>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</si>
  <si>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</si>
  <si>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</si>
  <si>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</si>
  <si>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</si>
  <si>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</si>
  <si>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</si>
  <si>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</si>
  <si>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</si>
  <si>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</si>
  <si>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</si>
  <si>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</si>
  <si>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</si>
  <si>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</si>
  <si>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</si>
  <si>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</si>
  <si>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</si>
  <si>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</si>
  <si>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</si>
  <si>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</si>
  <si>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</si>
  <si>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</si>
  <si>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</si>
  <si>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</si>
  <si>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</si>
  <si>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</si>
  <si>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</si>
  <si>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</si>
  <si>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</si>
  <si>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</si>
  <si>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</si>
  <si>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</si>
  <si>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</si>
  <si>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</si>
  <si>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</si>
  <si>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</si>
  <si>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</si>
  <si>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</si>
  <si>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</si>
  <si>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</si>
  <si>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</si>
  <si>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</si>
  <si>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</si>
  <si>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</si>
  <si>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</si>
  <si>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</si>
  <si>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</si>
  <si>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</si>
  <si>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</si>
  <si>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</si>
  <si>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</si>
  <si>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</si>
  <si>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</si>
  <si>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</si>
  <si>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</si>
  <si>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</si>
  <si>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</si>
  <si>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</si>
  <si>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</si>
  <si>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</si>
  <si>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</si>
  <si>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</si>
  <si>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</si>
  <si>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</si>
  <si>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</si>
  <si>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</si>
  <si>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</si>
  <si>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</si>
  <si>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</si>
  <si>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</si>
  <si>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</si>
  <si>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</si>
  <si>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</si>
  <si>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</si>
  <si>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</si>
  <si>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</si>
  <si>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</si>
  <si>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</si>
  <si>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</si>
  <si>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</si>
  <si>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</si>
  <si>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</si>
  <si>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</si>
  <si>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</si>
  <si>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</si>
  <si>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</si>
  <si>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</si>
  <si>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</si>
  <si>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</si>
  <si>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</si>
  <si>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</si>
  <si>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</si>
  <si>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</si>
  <si>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</si>
  <si>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</si>
  <si>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</si>
  <si>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</si>
  <si>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</si>
  <si>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</si>
  <si>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</si>
  <si>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</si>
  <si>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</si>
  <si>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</si>
  <si>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</si>
  <si>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</si>
  <si>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</si>
  <si>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</si>
  <si>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</si>
  <si>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</si>
  <si>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</si>
  <si>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</si>
  <si>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</si>
  <si>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</si>
  <si>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</si>
  <si>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</si>
  <si>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</si>
  <si>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</si>
  <si>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</si>
  <si>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</si>
  <si>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</si>
  <si>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</si>
  <si>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</si>
  <si>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</si>
  <si>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</si>
  <si>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</si>
  <si>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</si>
  <si>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</si>
  <si>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</si>
  <si>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</si>
  <si>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</si>
  <si>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</si>
  <si>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</si>
  <si>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</si>
  <si>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</si>
  <si>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</si>
  <si>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</si>
  <si>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</si>
  <si>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</si>
  <si>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</si>
  <si>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</si>
  <si>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</si>
  <si>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</si>
  <si>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</si>
  <si>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</si>
  <si>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</si>
  <si>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</si>
  <si>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</si>
  <si>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</si>
  <si>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</si>
  <si>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</si>
  <si>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</si>
  <si>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</si>
  <si>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</si>
  <si>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</si>
  <si>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</si>
  <si>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</si>
  <si>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</si>
  <si>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</si>
  <si>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</si>
  <si>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</si>
  <si>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</si>
  <si>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</si>
  <si>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</si>
  <si>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</si>
  <si>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</si>
  <si>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</si>
  <si>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</si>
  <si>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</si>
  <si>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</si>
  <si>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</si>
  <si>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</si>
  <si>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</si>
  <si>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</si>
  <si>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</si>
  <si>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</si>
  <si>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</si>
  <si>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</si>
  <si>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</si>
  <si>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</si>
  <si>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</si>
  <si>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</si>
  <si>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</si>
  <si>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</si>
  <si>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</si>
  <si>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</si>
  <si>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</si>
  <si>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</si>
  <si>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</si>
  <si>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</si>
  <si>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</si>
  <si>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</si>
  <si>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</si>
  <si>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</si>
  <si>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</si>
  <si>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</si>
  <si>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</si>
  <si>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</si>
  <si>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</si>
  <si>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</si>
  <si>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</si>
  <si>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</si>
  <si>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</si>
  <si>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</si>
  <si>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</si>
  <si>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</si>
  <si>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</si>
  <si>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</si>
  <si>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</si>
  <si>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</si>
  <si>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</si>
  <si>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</si>
  <si>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</si>
  <si>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</si>
  <si>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</si>
  <si>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</si>
  <si>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</si>
  <si>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</si>
  <si>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</si>
  <si>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</si>
  <si>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</si>
  <si>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</si>
  <si>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</si>
  <si>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</si>
  <si>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</si>
  <si>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</si>
  <si>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</si>
  <si>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</si>
  <si>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</si>
  <si>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</si>
  <si>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</si>
  <si>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</si>
  <si>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</si>
  <si>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</si>
  <si>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</si>
  <si>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</si>
  <si>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</si>
  <si>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</si>
  <si>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</si>
  <si>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</si>
  <si>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</si>
  <si>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</si>
  <si>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</si>
  <si>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</si>
  <si>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</si>
  <si>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</si>
  <si>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</si>
  <si>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</si>
  <si>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</si>
  <si>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</si>
  <si>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</si>
  <si>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</si>
  <si>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</si>
  <si>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</si>
  <si>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</si>
  <si>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</si>
  <si>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</si>
  <si>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</si>
  <si>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</si>
  <si>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</si>
  <si>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</si>
  <si>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</si>
  <si>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</si>
  <si>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</si>
  <si>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</si>
  <si>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</si>
  <si>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</si>
  <si>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</si>
  <si>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</si>
  <si>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</si>
  <si>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</si>
  <si>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</si>
  <si>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</si>
  <si>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</si>
  <si>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</si>
  <si>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</si>
  <si>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</si>
  <si>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</si>
  <si>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</si>
  <si>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</si>
  <si>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</si>
  <si>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</si>
  <si>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</si>
  <si>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</si>
  <si>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</si>
  <si>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</si>
  <si>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</si>
  <si>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</si>
  <si>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</si>
  <si>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</si>
  <si>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</si>
  <si>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</si>
  <si>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</si>
  <si>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</si>
  <si>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</si>
  <si>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</si>
  <si>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</si>
  <si>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</si>
  <si>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</si>
  <si>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</si>
  <si>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</si>
  <si>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</si>
  <si>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</si>
  <si>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</si>
  <si>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</si>
  <si>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</si>
  <si>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</si>
  <si>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</si>
  <si>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</si>
  <si>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</si>
  <si>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</si>
  <si>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</si>
  <si>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</si>
  <si>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</si>
  <si>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</si>
  <si>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</si>
  <si>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</si>
  <si>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</si>
  <si>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</si>
  <si>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</si>
  <si>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</si>
  <si>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</si>
  <si>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</si>
  <si>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</si>
  <si>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</si>
  <si>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</si>
  <si>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</si>
  <si>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</si>
  <si>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</si>
  <si>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</si>
  <si>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</si>
  <si>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</si>
  <si>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</si>
  <si>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</si>
  <si>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</si>
  <si>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</si>
  <si>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</si>
  <si>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</si>
  <si>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</si>
  <si>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</si>
  <si>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</si>
  <si>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</si>
  <si>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</si>
  <si>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</si>
  <si>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</si>
  <si>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</si>
  <si>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</si>
  <si>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</si>
  <si>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</si>
  <si>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</si>
  <si>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</si>
  <si>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</si>
  <si>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</si>
  <si>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</si>
  <si>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</si>
  <si>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</si>
  <si>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</si>
  <si>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</si>
  <si>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</si>
  <si>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</si>
  <si>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</si>
  <si>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</si>
  <si>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</si>
  <si>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</si>
  <si>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</si>
  <si>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</si>
  <si>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</si>
  <si>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</si>
  <si>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</si>
  <si>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</si>
  <si>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</si>
  <si>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</si>
  <si>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</si>
  <si>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</si>
  <si>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</si>
  <si>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</si>
  <si>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</si>
  <si>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</si>
  <si>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</si>
  <si>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</si>
  <si>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</si>
  <si>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</si>
  <si>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</si>
  <si>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</si>
  <si>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</si>
  <si>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</si>
  <si>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</si>
  <si>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</si>
  <si>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</si>
  <si>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</si>
  <si>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</si>
  <si>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</si>
  <si>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</si>
  <si>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</si>
  <si>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</si>
  <si>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</si>
  <si>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</si>
  <si>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</si>
  <si>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</si>
  <si>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</si>
  <si>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</si>
  <si>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</si>
  <si>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</si>
  <si>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</si>
  <si>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</si>
  <si>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</si>
  <si>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</si>
  <si>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</si>
  <si>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</si>
  <si>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</si>
  <si>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</si>
  <si>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</si>
  <si>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</si>
  <si>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</si>
  <si>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</si>
  <si>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</si>
  <si>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</si>
  <si>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</si>
  <si>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</si>
  <si>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</si>
  <si>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</si>
  <si>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</si>
  <si>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</si>
  <si>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</si>
  <si>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</si>
  <si>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</si>
  <si>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</si>
  <si>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</si>
  <si>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</si>
  <si>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</si>
  <si>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</si>
  <si>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</si>
  <si>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</si>
  <si>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</si>
  <si>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</si>
  <si>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</si>
  <si>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</si>
  <si>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</si>
  <si>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</si>
  <si>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</si>
  <si>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</si>
  <si>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</si>
  <si>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</si>
  <si>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</si>
  <si>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</si>
  <si>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</si>
  <si>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</si>
  <si>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</si>
  <si>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</si>
  <si>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</si>
  <si>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</si>
  <si>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</si>
  <si>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</si>
  <si>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</si>
  <si>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</si>
  <si>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</si>
  <si>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</si>
  <si>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</si>
  <si>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</si>
  <si>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</si>
  <si>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</si>
  <si>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</si>
  <si>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</si>
  <si>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</si>
  <si>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</si>
  <si>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</si>
  <si>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</si>
  <si>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</si>
  <si>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</si>
  <si>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</si>
  <si>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</si>
  <si>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</si>
  <si>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</si>
  <si>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</si>
  <si>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</si>
  <si>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</si>
  <si>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</si>
  <si>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</si>
  <si>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</si>
  <si>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</si>
  <si>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</si>
  <si>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</si>
  <si>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</si>
  <si>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</si>
  <si>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</si>
  <si>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</si>
  <si>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</si>
  <si>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</si>
  <si>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</si>
  <si>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</si>
  <si>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</si>
  <si>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</si>
  <si>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</si>
  <si>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</si>
  <si>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</si>
  <si>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</si>
  <si>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</si>
  <si>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</si>
  <si>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</si>
  <si>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</si>
  <si>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</si>
  <si>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</si>
  <si>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</si>
  <si>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</si>
  <si>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</si>
  <si>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</si>
  <si>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</si>
  <si>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</si>
  <si>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</si>
  <si>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</si>
  <si>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</si>
  <si>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</si>
  <si>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</si>
  <si>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</si>
  <si>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</si>
  <si>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</si>
  <si>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</si>
  <si>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</si>
  <si>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</si>
  <si>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</si>
  <si>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</si>
  <si>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</si>
  <si>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</si>
  <si>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</si>
  <si>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</si>
  <si>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</si>
  <si>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</si>
  <si>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</si>
  <si>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</si>
  <si>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</si>
  <si>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</si>
  <si>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</si>
  <si>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</si>
  <si>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</si>
  <si>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</si>
  <si>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</si>
  <si>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</si>
  <si>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</si>
  <si>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</si>
  <si>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</si>
  <si>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</si>
  <si>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</si>
  <si>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</si>
  <si>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</si>
  <si>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</si>
  <si>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</si>
  <si>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</si>
  <si>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</si>
  <si>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</si>
  <si>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</si>
  <si>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</si>
  <si>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</si>
  <si>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</si>
  <si>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</si>
  <si>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</si>
  <si>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</si>
  <si>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</si>
  <si>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</si>
  <si>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</si>
  <si>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</si>
  <si>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</si>
  <si>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</si>
  <si>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</si>
  <si>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</si>
  <si>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</si>
  <si>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</si>
  <si>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</si>
  <si>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</si>
  <si>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</si>
  <si>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</si>
  <si>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</si>
  <si>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</si>
  <si>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</si>
  <si>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</si>
  <si>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</si>
  <si>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</si>
  <si>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</si>
  <si>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</si>
  <si>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</si>
  <si>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</si>
  <si>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</si>
  <si>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</si>
  <si>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</si>
  <si>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</si>
  <si>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</si>
  <si>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</si>
  <si>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</si>
  <si>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</si>
  <si>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</si>
  <si>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</si>
  <si>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</si>
  <si>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</si>
  <si>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</si>
  <si>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</si>
  <si>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</si>
  <si>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</si>
  <si>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</si>
  <si>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</si>
  <si>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</si>
  <si>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</si>
  <si>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</si>
  <si>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</si>
  <si>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</si>
  <si>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</si>
  <si>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</si>
  <si>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</si>
  <si>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</si>
  <si>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</si>
  <si>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</si>
  <si>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</si>
  <si>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</si>
  <si>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</si>
  <si>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</si>
  <si>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</si>
  <si>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</si>
  <si>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</si>
  <si>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</si>
  <si>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</si>
  <si>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</si>
  <si>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</si>
  <si>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</si>
  <si>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</si>
  <si>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</si>
  <si>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</si>
  <si>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</si>
  <si>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</si>
  <si>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</si>
  <si>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</si>
  <si>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</si>
  <si>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</si>
  <si>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</si>
  <si>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</si>
  <si>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</si>
  <si>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</si>
  <si>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</si>
  <si>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</si>
  <si>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</si>
  <si>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</si>
  <si>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</si>
  <si>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</si>
  <si>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</si>
  <si>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</si>
  <si>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</si>
  <si>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</si>
  <si>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</si>
  <si>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</si>
  <si>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</si>
  <si>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</si>
  <si>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</si>
  <si>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</si>
  <si>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</si>
  <si>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</si>
  <si>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</si>
  <si>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</si>
  <si>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</si>
  <si>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</si>
  <si>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</si>
  <si>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</si>
  <si>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</si>
  <si>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</si>
  <si>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</si>
  <si>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</si>
  <si>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</si>
  <si>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</si>
  <si>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</si>
  <si>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</si>
  <si>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</si>
  <si>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</si>
  <si>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</si>
  <si>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</si>
  <si>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</si>
  <si>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</si>
  <si>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</si>
  <si>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</si>
  <si>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</si>
  <si>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</si>
  <si>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</si>
  <si>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</si>
  <si>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</si>
  <si>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</si>
  <si>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</si>
  <si>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</si>
  <si>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</si>
  <si>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</si>
  <si>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</si>
  <si>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</si>
  <si>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</si>
  <si>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</si>
  <si>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</si>
  <si>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</si>
  <si>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</si>
  <si>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</si>
  <si>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</si>
  <si>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</si>
  <si>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</si>
  <si>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</si>
  <si>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</si>
  <si>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</si>
  <si>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</si>
  <si>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</si>
  <si>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</si>
  <si>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</si>
  <si>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</si>
  <si>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</si>
  <si>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</si>
  <si>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</si>
  <si>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</si>
  <si>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</si>
  <si>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</si>
  <si>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</si>
  <si>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</si>
  <si>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</si>
  <si>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</si>
  <si>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</si>
  <si>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</si>
  <si>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</si>
  <si>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</si>
  <si>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</si>
  <si>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</si>
  <si>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</si>
  <si>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</si>
  <si>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</si>
  <si>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</si>
  <si>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</si>
  <si>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</si>
  <si>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</si>
  <si>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</si>
  <si>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</si>
  <si>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</si>
  <si>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</si>
  <si>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</si>
  <si>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</si>
  <si>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</si>
  <si>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</si>
  <si>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</si>
  <si>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</si>
  <si>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</si>
  <si>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</si>
  <si>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</si>
  <si>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</si>
  <si>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</si>
  <si>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</si>
  <si>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</si>
  <si>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</si>
  <si>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</si>
  <si>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</si>
  <si>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</si>
  <si>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</si>
  <si>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</si>
  <si>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</si>
  <si>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</si>
  <si>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</si>
  <si>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</si>
  <si>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</si>
  <si>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</si>
  <si>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</si>
  <si>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</si>
  <si>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</si>
  <si>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</si>
  <si>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</si>
  <si>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</si>
  <si>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</si>
  <si>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</si>
  <si>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</si>
  <si>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</si>
  <si>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</si>
  <si>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</si>
  <si>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</si>
  <si>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</si>
  <si>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</si>
  <si>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</si>
  <si>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</si>
  <si>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</si>
  <si>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</si>
  <si>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</si>
  <si>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</si>
  <si>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</si>
  <si>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</si>
  <si>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</si>
  <si>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</si>
  <si>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</si>
  <si>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</si>
  <si>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</si>
  <si>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</si>
  <si>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</si>
  <si>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</si>
  <si>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</si>
  <si>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</si>
  <si>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</si>
  <si>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</si>
  <si>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</si>
  <si>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</si>
  <si>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</si>
  <si>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</si>
  <si>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</si>
  <si>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</si>
  <si>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</si>
  <si>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</si>
  <si>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</si>
  <si>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</si>
  <si>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</si>
  <si>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</si>
  <si>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</si>
  <si>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</si>
  <si>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</si>
  <si>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</si>
  <si>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</si>
  <si>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</si>
  <si>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</si>
  <si>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</si>
  <si>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</si>
  <si>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</si>
  <si>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</si>
  <si>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</si>
  <si>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</si>
  <si>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</si>
  <si>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</si>
  <si>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</si>
  <si>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</si>
  <si>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</si>
  <si>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</si>
  <si>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</si>
  <si>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</si>
  <si>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</si>
  <si>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</si>
  <si>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</si>
  <si>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</si>
  <si>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</si>
  <si>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</si>
  <si>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</si>
  <si>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</si>
  <si>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</si>
  <si>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</si>
  <si>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</si>
  <si>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</si>
  <si>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</si>
  <si>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</si>
  <si>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</si>
  <si>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</si>
  <si>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</si>
  <si>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</si>
  <si>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</si>
  <si>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</si>
  <si>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</si>
  <si>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</si>
  <si>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</si>
  <si>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</si>
  <si>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</si>
  <si>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</si>
  <si>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</si>
  <si>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</si>
  <si>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</si>
  <si>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</si>
  <si>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</si>
  <si>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</si>
  <si>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</si>
  <si>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</si>
  <si>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</si>
  <si>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</si>
  <si>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</si>
  <si>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</si>
  <si>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</si>
  <si>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</si>
  <si>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</si>
  <si>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</si>
  <si>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</si>
  <si>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</si>
  <si>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</si>
  <si>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</si>
  <si>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</si>
  <si>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</si>
  <si>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</si>
  <si>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</si>
  <si>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</si>
  <si>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</si>
  <si>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</si>
  <si>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</si>
  <si>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</si>
  <si>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</si>
  <si>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</si>
  <si>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</si>
  <si>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</si>
  <si>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</si>
  <si>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</si>
  <si>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</si>
  <si>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</si>
  <si>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</si>
  <si>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</si>
  <si>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</si>
  <si>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</si>
  <si>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</si>
  <si>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</si>
  <si>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</si>
  <si>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</si>
  <si>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</si>
  <si>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</si>
  <si>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</si>
  <si>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</si>
  <si>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</si>
  <si>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</si>
  <si>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</si>
  <si>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</si>
  <si>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</si>
  <si>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</si>
  <si>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</si>
  <si>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</si>
  <si>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</si>
  <si>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</si>
  <si>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</si>
  <si>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</si>
  <si>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</si>
  <si>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</si>
  <si>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</si>
  <si>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</si>
  <si>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</si>
  <si>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</si>
  <si>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</si>
  <si>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</si>
  <si>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</si>
  <si>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</si>
  <si>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</si>
  <si>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</si>
  <si>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</si>
  <si>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</si>
  <si>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</si>
  <si>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</si>
  <si>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</si>
  <si>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</si>
  <si>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</si>
  <si>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</si>
  <si>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</si>
  <si>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</si>
  <si>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</si>
  <si>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</si>
  <si>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</si>
  <si>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</si>
  <si>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</si>
  <si>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</si>
  <si>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</si>
  <si>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</si>
  <si>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</si>
  <si>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</si>
  <si>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</si>
  <si>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</si>
  <si>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</si>
  <si>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</si>
  <si>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</si>
  <si>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</si>
  <si>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</si>
  <si>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</si>
  <si>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</si>
  <si>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</si>
  <si>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</si>
  <si>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</si>
  <si>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</si>
  <si>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</si>
  <si>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</si>
  <si>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</si>
  <si>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</si>
  <si>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</si>
  <si>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</si>
  <si>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</si>
  <si>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</si>
  <si>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</si>
  <si>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</si>
  <si>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</si>
  <si>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</si>
  <si>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</si>
  <si>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</si>
  <si>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</si>
  <si>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</si>
  <si>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</si>
  <si>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</si>
  <si>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</si>
  <si>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</si>
  <si>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</si>
  <si>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</si>
  <si>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</si>
  <si>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</si>
  <si>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</si>
  <si>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</si>
  <si>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</si>
  <si>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</si>
  <si>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</si>
  <si>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</si>
  <si>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</si>
  <si>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</si>
  <si>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</si>
  <si>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</si>
  <si>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</si>
  <si>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</si>
  <si>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</si>
  <si>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</si>
  <si>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</si>
  <si>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</si>
  <si>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</si>
  <si>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</si>
  <si>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</si>
  <si>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</si>
  <si>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</si>
  <si>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</si>
  <si>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</si>
  <si>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</si>
  <si>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</si>
  <si>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</si>
  <si>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</si>
  <si>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</si>
  <si>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</si>
  <si>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</si>
  <si>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</si>
  <si>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</si>
  <si>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</si>
  <si>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</si>
  <si>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</si>
  <si>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</si>
  <si>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</si>
  <si>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</si>
  <si>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</si>
  <si>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</si>
  <si>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</si>
  <si>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</si>
  <si>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</si>
  <si>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</si>
  <si>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</si>
  <si>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</si>
  <si>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</si>
  <si>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</si>
  <si>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</si>
  <si>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</si>
  <si>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</si>
  <si>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</si>
  <si>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</si>
  <si>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</si>
  <si>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</si>
  <si>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</si>
  <si>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</si>
  <si>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</si>
  <si>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</si>
  <si>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</si>
  <si>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</si>
  <si>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</si>
  <si>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</si>
  <si>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</si>
  <si>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</si>
  <si>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</si>
  <si>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</si>
  <si>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</si>
  <si>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</si>
  <si>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</si>
  <si>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</si>
  <si>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</si>
  <si>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</si>
  <si>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</si>
  <si>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</si>
  <si>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</si>
  <si>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</si>
  <si>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</si>
  <si>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</si>
  <si>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</si>
  <si>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</si>
  <si>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</si>
  <si>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</si>
  <si>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</si>
  <si>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</si>
  <si>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</si>
  <si>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</si>
  <si>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</si>
  <si>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</si>
  <si>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</si>
  <si>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</si>
  <si>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</si>
  <si>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</si>
  <si>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</si>
  <si>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</si>
  <si>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</si>
  <si>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</si>
  <si>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</si>
  <si>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</si>
  <si>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</si>
  <si>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</si>
  <si>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</si>
  <si>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</si>
  <si>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</si>
  <si>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</si>
  <si>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</si>
  <si>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</si>
  <si>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</si>
  <si>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</si>
  <si>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</si>
  <si>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</si>
  <si>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</si>
  <si>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</si>
  <si>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</si>
  <si>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</si>
  <si>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</si>
  <si>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</si>
  <si>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</si>
  <si>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</si>
  <si>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</si>
  <si>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</si>
  <si>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</si>
  <si>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</si>
  <si>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</si>
  <si>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</si>
  <si>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</si>
  <si>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</si>
  <si>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</si>
  <si>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</si>
  <si>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</si>
  <si>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</si>
  <si>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</si>
  <si>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</si>
  <si>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</si>
  <si>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</si>
  <si>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</si>
  <si>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</si>
  <si>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</si>
  <si>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</si>
  <si>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</si>
  <si>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</si>
  <si>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</si>
  <si>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</si>
  <si>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</si>
  <si>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</si>
  <si>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</si>
  <si>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</si>
  <si>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</si>
  <si>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</si>
  <si>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</si>
  <si>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</si>
  <si>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</si>
  <si>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</si>
  <si>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</si>
  <si>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</si>
  <si>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</si>
  <si>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</si>
  <si>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</si>
  <si>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</si>
  <si>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</si>
  <si>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</si>
  <si>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</si>
  <si>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</si>
  <si>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</si>
  <si>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</si>
  <si>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</si>
  <si>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</si>
  <si>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</si>
  <si>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</si>
  <si>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</si>
  <si>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</si>
  <si>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</si>
  <si>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</si>
  <si>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</si>
  <si>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</si>
  <si>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</si>
  <si>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</si>
  <si>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</si>
  <si>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</si>
  <si>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</si>
  <si>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</si>
  <si>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</si>
  <si>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</si>
  <si>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</si>
  <si>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</si>
  <si>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</si>
  <si>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</si>
  <si>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</si>
  <si>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</si>
  <si>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</si>
  <si>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</si>
  <si>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</si>
  <si>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</si>
  <si>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</si>
  <si>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</si>
  <si>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</si>
  <si>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</si>
  <si>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</si>
  <si>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</si>
  <si>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</si>
  <si>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</si>
  <si>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</si>
  <si>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</si>
  <si>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</si>
  <si>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</si>
  <si>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</si>
  <si>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</si>
  <si>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</si>
  <si>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</si>
  <si>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</si>
  <si>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</si>
  <si>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</si>
  <si>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</si>
  <si>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</si>
  <si>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</si>
  <si>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</si>
  <si>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</si>
  <si>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</si>
  <si>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</si>
  <si>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</si>
  <si>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</si>
  <si>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</si>
  <si>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</si>
  <si>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</si>
  <si>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</si>
  <si>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</si>
  <si>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</si>
  <si>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</si>
  <si>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</si>
  <si>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</si>
  <si>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</si>
  <si>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</si>
  <si>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</si>
  <si>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</si>
  <si>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</si>
  <si>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</si>
  <si>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</si>
  <si>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</si>
  <si>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</si>
  <si>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</si>
  <si>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</si>
  <si>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</si>
  <si>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</si>
  <si>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</si>
  <si>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</si>
  <si>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</si>
  <si>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</si>
  <si>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</si>
  <si>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</si>
  <si>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</si>
  <si>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</si>
  <si>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</si>
  <si>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</si>
  <si>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</si>
  <si>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</si>
  <si>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</si>
  <si>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</si>
  <si>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</si>
  <si>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</si>
  <si>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</si>
  <si>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</si>
  <si>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</si>
  <si>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</si>
  <si>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</si>
  <si>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</si>
  <si>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</si>
  <si>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</si>
  <si>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</si>
  <si>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</si>
  <si>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</si>
  <si>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</si>
  <si>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</si>
  <si>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</si>
  <si>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</si>
  <si>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</si>
  <si>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</si>
  <si>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</si>
  <si>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</si>
  <si>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</si>
  <si>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</si>
  <si>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</si>
  <si>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</si>
  <si>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</si>
  <si>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</si>
  <si>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</si>
  <si>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</si>
  <si>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</si>
  <si>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</si>
  <si>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</si>
  <si>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</si>
  <si>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</si>
  <si>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</si>
  <si>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</si>
  <si>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</si>
  <si>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</si>
  <si>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</si>
  <si>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</si>
  <si>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</si>
  <si>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</si>
  <si>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</si>
  <si>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</si>
  <si>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</si>
  <si>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</si>
  <si>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</si>
  <si>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</si>
  <si>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</si>
  <si>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</si>
  <si>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</si>
  <si>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</si>
  <si>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</si>
  <si>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</si>
  <si>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</si>
  <si>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</si>
  <si>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</si>
  <si>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</si>
  <si>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</si>
  <si>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</si>
  <si>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</si>
  <si>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</si>
  <si>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</si>
  <si>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</si>
  <si>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</si>
  <si>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</si>
  <si>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</si>
  <si>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</si>
  <si>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</si>
  <si>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</si>
  <si>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</si>
  <si>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</si>
  <si>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</si>
  <si>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</si>
  <si>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</si>
  <si>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</si>
  <si>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</si>
  <si>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</si>
  <si>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</si>
  <si>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</si>
  <si>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</si>
  <si>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</si>
  <si>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</si>
  <si>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</si>
  <si>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</si>
  <si>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</si>
  <si>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</si>
  <si>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</si>
  <si>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</si>
  <si>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</si>
  <si>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</si>
  <si>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</si>
  <si>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</si>
  <si>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</si>
  <si>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</si>
  <si>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</si>
  <si>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</si>
  <si>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</si>
  <si>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</si>
  <si>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</si>
  <si>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</si>
  <si>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</si>
  <si>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</si>
  <si>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</si>
  <si>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</si>
  <si>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</si>
  <si>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</si>
  <si>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</si>
  <si>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</si>
  <si>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</si>
  <si>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</si>
  <si>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</si>
  <si>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</si>
  <si>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</si>
  <si>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</si>
  <si>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</si>
  <si>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</si>
  <si>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</si>
  <si>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</si>
  <si>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</si>
  <si>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</si>
  <si>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</si>
  <si>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</si>
  <si>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</si>
  <si>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</si>
  <si>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</si>
  <si>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</si>
  <si>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</si>
  <si>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</si>
  <si>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</si>
  <si>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</si>
  <si>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</si>
  <si>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</si>
  <si>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</si>
  <si>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</si>
  <si>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</si>
  <si>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</si>
  <si>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</si>
  <si>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</si>
  <si>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</si>
  <si>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</si>
  <si>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</si>
  <si>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</si>
  <si>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</si>
  <si>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</si>
  <si>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</si>
  <si>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</si>
  <si>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</si>
  <si>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</si>
  <si>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</si>
  <si>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</si>
  <si>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</si>
  <si>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</si>
  <si>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</si>
  <si>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</si>
  <si>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</si>
  <si>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</si>
  <si>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</si>
  <si>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</si>
  <si>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</si>
  <si>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</si>
  <si>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</si>
  <si>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</si>
  <si>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</si>
  <si>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</si>
  <si>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</si>
  <si>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</si>
  <si>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</si>
  <si>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</si>
  <si>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</si>
  <si>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</si>
  <si>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</si>
  <si>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</si>
  <si>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</si>
  <si>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</si>
  <si>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</si>
  <si>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</si>
  <si>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</si>
  <si>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</si>
  <si>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</si>
  <si>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</si>
  <si>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</si>
  <si>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</si>
  <si>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</si>
  <si>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</si>
  <si>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</si>
  <si>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</si>
  <si>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</si>
  <si>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</si>
  <si>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</si>
  <si>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</si>
  <si>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</si>
  <si>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</si>
  <si>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</si>
  <si>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</si>
  <si>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</si>
  <si>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</si>
  <si>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</si>
  <si>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</si>
  <si>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</si>
  <si>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</si>
  <si>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</si>
  <si>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</si>
  <si>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</si>
  <si>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</si>
  <si>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</si>
  <si>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</si>
  <si>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</si>
  <si>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</si>
  <si>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</si>
  <si>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</si>
  <si>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</si>
  <si>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</si>
  <si>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</si>
  <si>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</si>
  <si>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</si>
  <si>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</si>
  <si>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</si>
  <si>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</si>
  <si>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</si>
  <si>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</si>
  <si>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</si>
  <si>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</si>
  <si>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</si>
  <si>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</si>
  <si>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</si>
  <si>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</si>
  <si>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</si>
  <si>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</si>
  <si>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</si>
  <si>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</si>
  <si>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</si>
  <si>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</si>
  <si>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</si>
  <si>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</si>
  <si>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</si>
  <si>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</si>
  <si>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</si>
  <si>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</si>
  <si>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</si>
  <si>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</si>
  <si>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</si>
  <si>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</si>
  <si>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</si>
  <si>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</si>
  <si>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</si>
  <si>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</si>
  <si>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</si>
  <si>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</si>
  <si>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</si>
  <si>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</si>
  <si>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</si>
  <si>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</si>
  <si>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</si>
  <si>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</si>
  <si>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</si>
  <si>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</si>
  <si>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</si>
  <si>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</si>
  <si>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</si>
  <si>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</si>
  <si>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</si>
  <si>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</si>
  <si>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</si>
  <si>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</si>
  <si>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</si>
  <si>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</si>
  <si>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</si>
  <si>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</si>
  <si>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</si>
  <si>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</si>
  <si>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</si>
  <si>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</si>
  <si>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</si>
  <si>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</si>
  <si>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</si>
  <si>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</si>
  <si>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</si>
  <si>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</si>
  <si>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</si>
  <si>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</si>
  <si>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</si>
  <si>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</si>
  <si>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</si>
  <si>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</si>
  <si>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</si>
  <si>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</si>
  <si>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</si>
  <si>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</si>
  <si>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</si>
  <si>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</si>
  <si>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</si>
  <si>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</si>
  <si>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</si>
  <si>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</si>
  <si>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</si>
  <si>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</si>
  <si>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</si>
  <si>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</si>
  <si>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</si>
  <si>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</si>
  <si>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</si>
  <si>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</si>
  <si>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</si>
  <si>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</si>
  <si>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</si>
  <si>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</si>
  <si>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</si>
  <si>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</si>
  <si>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</si>
  <si>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</si>
  <si>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</si>
  <si>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</si>
  <si>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</si>
  <si>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</si>
  <si>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</si>
  <si>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</si>
  <si>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</si>
  <si>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</si>
  <si>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</si>
  <si>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</si>
  <si>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</si>
  <si>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</si>
  <si>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</si>
  <si>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</si>
  <si>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</si>
  <si>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</si>
  <si>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</si>
  <si>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</si>
  <si>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</si>
  <si>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</si>
  <si>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</si>
  <si>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</si>
  <si>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</si>
  <si>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</si>
  <si>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</si>
  <si>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</si>
  <si>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</si>
  <si>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</si>
  <si>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</si>
  <si>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</si>
  <si>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</si>
  <si>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</si>
  <si>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</si>
  <si>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</si>
  <si>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</si>
  <si>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</si>
  <si>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</si>
  <si>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</si>
  <si>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</si>
  <si>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</si>
  <si>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</si>
  <si>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</si>
  <si>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</si>
  <si>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</si>
  <si>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</si>
  <si>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</si>
  <si>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</si>
  <si>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</si>
  <si>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</si>
  <si>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</si>
  <si>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</si>
  <si>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</si>
  <si>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</si>
  <si>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</si>
  <si>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</si>
  <si>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</si>
  <si>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</si>
  <si>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</si>
  <si>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</si>
  <si>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</si>
  <si>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</si>
  <si>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</si>
  <si>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</si>
  <si>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</si>
  <si>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</si>
  <si>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</si>
  <si>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</si>
  <si>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</si>
  <si>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</si>
  <si>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</si>
  <si>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</si>
  <si>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</si>
  <si>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</si>
  <si>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</si>
  <si>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</si>
  <si>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</si>
  <si>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</si>
  <si>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</si>
  <si>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</si>
  <si>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</si>
  <si>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</si>
  <si>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</si>
  <si>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</si>
  <si>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</si>
  <si>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</si>
  <si>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</si>
  <si>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</si>
  <si>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</si>
  <si>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</si>
  <si>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</si>
  <si>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</si>
  <si>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</si>
  <si>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</si>
  <si>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</si>
  <si>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</si>
  <si>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</si>
  <si>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</si>
  <si>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</si>
  <si>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</si>
  <si>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</si>
  <si>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</si>
  <si>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</si>
  <si>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</si>
  <si>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</si>
  <si>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</si>
  <si>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</si>
  <si>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</si>
  <si>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</si>
  <si>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</si>
  <si>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</si>
  <si>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</si>
  <si>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</si>
  <si>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</si>
  <si>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</si>
  <si>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</si>
  <si>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</si>
  <si>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</si>
  <si>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</si>
  <si>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</si>
  <si>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</si>
  <si>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</si>
  <si>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</si>
  <si>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</si>
  <si>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</si>
  <si>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</si>
  <si>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</si>
  <si>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</si>
  <si>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</si>
  <si>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</si>
  <si>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</si>
  <si>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</si>
  <si>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</si>
  <si>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</si>
  <si>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</si>
  <si>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</si>
  <si>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</si>
  <si>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</si>
  <si>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</si>
  <si>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</si>
  <si>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</si>
  <si>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</si>
  <si>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</si>
  <si>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</si>
  <si>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</si>
  <si>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</si>
  <si>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</si>
  <si>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</si>
  <si>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</si>
  <si>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</si>
  <si>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</si>
  <si>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</si>
  <si>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</si>
  <si>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</si>
  <si>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</si>
  <si>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</si>
  <si>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</si>
  <si>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</si>
  <si>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</si>
  <si>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</si>
  <si>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</si>
  <si>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</si>
  <si>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</si>
  <si>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</si>
  <si>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</si>
  <si>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</si>
  <si>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</si>
  <si>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</si>
  <si>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</si>
  <si>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</si>
  <si>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</si>
  <si>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</si>
  <si>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</si>
  <si>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</si>
  <si>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</si>
  <si>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</si>
  <si>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</si>
  <si>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</si>
  <si>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</si>
  <si>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</si>
  <si>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</si>
  <si>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</si>
  <si>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</si>
  <si>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</si>
  <si>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</si>
  <si>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</si>
  <si>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</si>
  <si>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</si>
  <si>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</si>
  <si>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</si>
  <si>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</si>
  <si>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</si>
  <si>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</si>
  <si>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</si>
  <si>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</si>
  <si>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</si>
  <si>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</si>
  <si>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</si>
  <si>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</si>
  <si>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</si>
  <si>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</si>
  <si>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</si>
  <si>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</si>
  <si>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</si>
  <si>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</si>
  <si>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</si>
  <si>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</si>
  <si>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</si>
  <si>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</si>
  <si>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</si>
  <si>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</si>
  <si>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</si>
  <si>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</si>
  <si>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</si>
  <si>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</si>
  <si>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</si>
  <si>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</si>
  <si>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</si>
  <si>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</si>
  <si>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</si>
  <si>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</si>
  <si>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</si>
  <si>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</si>
  <si>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</si>
  <si>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</si>
  <si>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</si>
  <si>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</si>
  <si>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</si>
  <si>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</si>
  <si>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</si>
  <si>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</si>
  <si>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</si>
  <si>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</si>
  <si>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</si>
  <si>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</si>
  <si>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</si>
  <si>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</si>
  <si>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</si>
  <si>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</si>
  <si>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</si>
  <si>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</si>
  <si>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</si>
  <si>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</si>
  <si>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</si>
  <si>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</si>
  <si>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</si>
  <si>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</si>
  <si>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</si>
  <si>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</si>
  <si>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</si>
  <si>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</si>
  <si>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</si>
  <si>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</si>
  <si>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</si>
  <si>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</si>
  <si>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</si>
  <si>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</si>
  <si>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</si>
  <si>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</si>
  <si>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</si>
  <si>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</si>
  <si>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</si>
  <si>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</si>
  <si>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</si>
  <si>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</si>
  <si>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</si>
  <si>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</si>
  <si>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</si>
  <si>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</si>
  <si>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</si>
  <si>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</si>
  <si>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</si>
  <si>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</si>
  <si>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</si>
  <si>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</si>
  <si>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</si>
  <si>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</si>
  <si>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</si>
  <si>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</si>
  <si>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</si>
  <si>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</si>
  <si>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</si>
  <si>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</si>
  <si>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</si>
  <si>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</si>
  <si>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</si>
  <si>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</si>
  <si>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</si>
  <si>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</si>
  <si>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</si>
  <si>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</si>
  <si>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</si>
  <si>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</si>
  <si>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</si>
  <si>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</si>
  <si>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</si>
  <si>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</si>
  <si>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</si>
  <si>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</si>
  <si>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</si>
  <si>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</si>
  <si>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</si>
  <si>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</si>
  <si>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</si>
  <si>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</si>
  <si>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</si>
  <si>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</si>
  <si>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</si>
  <si>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</si>
  <si>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</si>
  <si>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</si>
  <si>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</si>
  <si>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</si>
  <si>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</si>
  <si>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</si>
  <si>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</si>
  <si>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</si>
  <si>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</si>
  <si>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</si>
  <si>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</si>
  <si>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</si>
  <si>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</si>
  <si>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</si>
  <si>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</si>
  <si>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</si>
  <si>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</si>
  <si>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</si>
  <si>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</si>
  <si>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</si>
  <si>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</si>
  <si>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</si>
  <si>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</si>
  <si>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</si>
  <si>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</si>
  <si>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</si>
  <si>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</si>
  <si>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</si>
  <si>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</si>
  <si>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</si>
  <si>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</si>
  <si>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</si>
  <si>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</si>
  <si>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</si>
  <si>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</si>
  <si>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</si>
  <si>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</si>
  <si>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</si>
  <si>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</si>
  <si>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</si>
  <si>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</si>
  <si>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</si>
  <si>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</si>
  <si>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</si>
  <si>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</si>
  <si>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</si>
  <si>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</si>
  <si>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</si>
  <si>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</si>
  <si>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</si>
  <si>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</si>
  <si>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</si>
  <si>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</si>
  <si>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</si>
  <si>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</si>
  <si>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</si>
  <si>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</si>
  <si>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</si>
  <si>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</si>
  <si>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</si>
  <si>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</si>
  <si>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</si>
  <si>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</si>
  <si>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</si>
  <si>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</si>
  <si>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</si>
  <si>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</si>
  <si>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</si>
  <si>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</si>
  <si>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</si>
  <si>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</si>
  <si>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</si>
  <si>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</si>
  <si>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</si>
  <si>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</si>
  <si>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</si>
  <si>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</si>
  <si>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</si>
  <si>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</si>
  <si>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</si>
  <si>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</si>
  <si>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</si>
  <si>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</si>
  <si>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</si>
  <si>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</si>
  <si>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</si>
  <si>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</si>
  <si>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</si>
  <si>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</si>
  <si>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</si>
  <si>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</si>
  <si>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</si>
  <si>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</si>
  <si>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</si>
  <si>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</si>
  <si>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</si>
  <si>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</si>
  <si>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</si>
  <si>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</si>
  <si>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</si>
  <si>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</si>
  <si>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</si>
  <si>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</si>
  <si>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</si>
  <si>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</si>
  <si>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</si>
  <si>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</si>
  <si>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</si>
  <si>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</si>
  <si>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</si>
  <si>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</si>
  <si>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</si>
  <si>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</si>
  <si>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</si>
  <si>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</si>
  <si>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</si>
  <si>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</si>
  <si>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</si>
  <si>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</si>
  <si>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</si>
  <si>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</si>
  <si>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</si>
  <si>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</si>
  <si>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</si>
  <si>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</si>
  <si>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</si>
  <si>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</si>
  <si>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</si>
  <si>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</si>
  <si>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</si>
  <si>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</si>
  <si>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</si>
  <si>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</si>
  <si>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</si>
  <si>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</si>
  <si>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</si>
  <si>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</si>
  <si>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</si>
  <si>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</si>
  <si>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</si>
  <si>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</si>
  <si>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</si>
  <si>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</si>
  <si>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</si>
  <si>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</si>
  <si>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</si>
  <si>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</si>
  <si>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</si>
  <si>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</si>
  <si>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</si>
  <si>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</si>
  <si>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</si>
  <si>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</si>
  <si>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</si>
  <si>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</si>
  <si>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</si>
  <si>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</si>
  <si>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</si>
  <si>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</si>
  <si>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</si>
  <si>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</si>
  <si>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</si>
  <si>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</si>
  <si>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</si>
  <si>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</si>
  <si>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</si>
  <si>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</si>
  <si>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</si>
  <si>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</si>
  <si>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</si>
  <si>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</si>
  <si>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</si>
  <si>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</si>
  <si>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</si>
  <si>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</si>
  <si>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</si>
  <si>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</si>
  <si>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</si>
  <si>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</si>
  <si>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</si>
  <si>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</si>
  <si>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</si>
  <si>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</si>
  <si>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</si>
  <si>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</si>
  <si>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</si>
  <si>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</si>
  <si>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</si>
  <si>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</si>
  <si>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</si>
  <si>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</si>
  <si>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</si>
  <si>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</si>
  <si>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</si>
  <si>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</si>
  <si>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</si>
  <si>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</si>
  <si>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</si>
  <si>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</si>
  <si>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</si>
  <si>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</si>
  <si>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</si>
  <si>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</si>
  <si>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</si>
  <si>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</si>
  <si>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</si>
  <si>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</si>
  <si>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</si>
  <si>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</si>
  <si>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</si>
  <si>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</si>
  <si>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</si>
  <si>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</si>
  <si>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</si>
  <si>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</si>
  <si>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</si>
  <si>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</si>
  <si>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</si>
  <si>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</si>
  <si>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</si>
  <si>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</si>
  <si>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</si>
  <si>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</si>
  <si>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</si>
  <si>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</si>
  <si>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</si>
  <si>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</si>
  <si>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</si>
  <si>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</si>
  <si>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</si>
  <si>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</si>
  <si>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</si>
  <si>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</si>
  <si>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</si>
  <si>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</si>
  <si>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</si>
  <si>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</si>
  <si>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</si>
  <si>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</si>
  <si>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</si>
  <si>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</si>
  <si>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</si>
  <si>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</si>
  <si>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</si>
  <si>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</si>
  <si>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</si>
  <si>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</si>
  <si>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</si>
  <si>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</si>
  <si>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</si>
  <si>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</si>
  <si>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</si>
  <si>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</si>
  <si>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</si>
  <si>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</si>
  <si>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</si>
  <si>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</si>
  <si>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</si>
  <si>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</si>
  <si>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</si>
  <si>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</si>
  <si>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</si>
  <si>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</si>
  <si>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</si>
  <si>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</si>
  <si>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</si>
  <si>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</si>
  <si>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</si>
  <si>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</si>
  <si>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</si>
  <si>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</si>
  <si>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</si>
  <si>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</si>
  <si>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</si>
  <si>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</si>
  <si>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</si>
  <si>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</si>
  <si>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</si>
  <si>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</si>
  <si>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</si>
  <si>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</si>
  <si>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</si>
  <si>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</si>
  <si>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</si>
  <si>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</si>
  <si>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</si>
  <si>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</si>
  <si>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</si>
  <si>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</si>
  <si>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</si>
  <si>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</si>
  <si>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</si>
  <si>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</si>
  <si>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</si>
  <si>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</si>
  <si>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</si>
  <si>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</si>
  <si>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</si>
  <si>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</si>
  <si>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</si>
  <si>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</si>
  <si>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</si>
  <si>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</si>
  <si>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</si>
  <si>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</si>
  <si>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</si>
  <si>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</si>
  <si>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</si>
  <si>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</si>
  <si>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</si>
  <si>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</si>
  <si>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</si>
  <si>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</si>
  <si>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</si>
  <si>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</si>
  <si>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</si>
  <si>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</si>
  <si>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</si>
  <si>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</si>
  <si>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</si>
  <si>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</si>
  <si>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</si>
  <si>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</si>
  <si>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</si>
  <si>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</si>
  <si>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</si>
  <si>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</si>
  <si>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</si>
  <si>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</si>
  <si>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</si>
  <si>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</si>
  <si>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</si>
  <si>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</si>
  <si>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</si>
  <si>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</si>
  <si>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</si>
  <si>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</si>
  <si>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</si>
  <si>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</si>
  <si>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</si>
  <si>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</si>
  <si>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</si>
  <si>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</si>
  <si>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</si>
  <si>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</si>
  <si>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</si>
  <si>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</si>
  <si>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</si>
  <si>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</si>
  <si>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</si>
  <si>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</si>
  <si>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</si>
  <si>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</si>
  <si>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</si>
  <si>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</si>
  <si>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</si>
  <si>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</si>
  <si>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</si>
  <si>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</si>
  <si>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</si>
  <si>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</si>
  <si>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</si>
  <si>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</si>
  <si>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</si>
  <si>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</si>
  <si>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</si>
  <si>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</si>
  <si>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</si>
  <si>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</si>
  <si>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</si>
  <si>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</si>
  <si>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</si>
  <si>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</si>
  <si>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</si>
  <si>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</si>
  <si>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</si>
  <si>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</si>
  <si>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</si>
  <si>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</si>
  <si>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</si>
  <si>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</si>
  <si>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</si>
  <si>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</si>
  <si>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</si>
  <si>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</si>
  <si>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</si>
  <si>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</si>
  <si>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</si>
  <si>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</si>
  <si>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</si>
  <si>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</si>
  <si>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</si>
  <si>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</si>
  <si>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</si>
  <si>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</si>
  <si>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</si>
  <si>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</si>
  <si>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</si>
  <si>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</si>
  <si>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</si>
  <si>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</si>
  <si>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</si>
  <si>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</si>
  <si>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</si>
  <si>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</si>
  <si>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</si>
  <si>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</si>
  <si>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</si>
  <si>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</si>
  <si>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</si>
  <si>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</si>
  <si>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</si>
  <si>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</si>
  <si>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</si>
  <si>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</si>
  <si>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</si>
  <si>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</si>
  <si>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</si>
  <si>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</si>
  <si>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</si>
  <si>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</si>
  <si>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</si>
  <si>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</si>
  <si>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</si>
  <si>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</si>
  <si>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</si>
  <si>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</si>
  <si>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</si>
  <si>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</si>
  <si>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</si>
  <si>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</si>
  <si>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</si>
  <si>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</si>
  <si>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</si>
  <si>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</si>
  <si>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</si>
  <si>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</si>
  <si>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</si>
  <si>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</si>
  <si>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</si>
  <si>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</si>
  <si>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</si>
  <si>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</si>
  <si>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</si>
  <si>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</si>
  <si>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</si>
  <si>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</si>
  <si>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</si>
  <si>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</si>
  <si>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</si>
  <si>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</si>
  <si>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</si>
  <si>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</si>
  <si>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</si>
  <si>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</si>
  <si>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</si>
  <si>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</si>
  <si>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</si>
  <si>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</si>
  <si>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</si>
  <si>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</si>
  <si>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</si>
  <si>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</si>
  <si>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</si>
  <si>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</si>
  <si>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</si>
  <si>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</si>
  <si>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</si>
  <si>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</si>
  <si>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</si>
  <si>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</si>
  <si>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</si>
  <si>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</si>
  <si>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</si>
  <si>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</si>
  <si>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</si>
  <si>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</si>
  <si>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</si>
  <si>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</si>
  <si>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</si>
  <si>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</si>
  <si>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</si>
  <si>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</si>
  <si>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</si>
  <si>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</si>
  <si>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</si>
  <si>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</si>
  <si>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</si>
  <si>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</si>
  <si>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</si>
  <si>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</si>
  <si>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</si>
  <si>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</si>
  <si>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</si>
  <si>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</si>
  <si>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</si>
  <si>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</si>
  <si>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</si>
  <si>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</si>
  <si>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</si>
  <si>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</si>
  <si>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</si>
  <si>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</si>
  <si>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</si>
  <si>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</si>
  <si>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</si>
  <si>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</si>
  <si>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</si>
  <si>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</si>
  <si>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</si>
  <si>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</si>
  <si>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</si>
  <si>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</si>
  <si>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</si>
  <si>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</si>
  <si>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</si>
  <si>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</si>
  <si>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</si>
  <si>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</si>
  <si>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</si>
  <si>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</si>
  <si>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</si>
  <si>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</si>
  <si>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</si>
  <si>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</si>
  <si>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</si>
  <si>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</si>
  <si>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</si>
  <si>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</si>
  <si>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</si>
  <si>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</si>
  <si>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</si>
  <si>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</si>
  <si>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</si>
  <si>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</si>
  <si>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</si>
  <si>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</si>
  <si>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</si>
  <si>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</si>
  <si>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</si>
  <si>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</si>
  <si>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</si>
  <si>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</si>
  <si>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</si>
  <si>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</si>
  <si>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</si>
  <si>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</si>
  <si>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</si>
  <si>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</si>
  <si>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</si>
  <si>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</si>
  <si>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</si>
  <si>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</si>
  <si>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</si>
  <si>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</si>
  <si>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</si>
  <si>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</si>
  <si>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</si>
  <si>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</si>
  <si>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</si>
  <si>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</si>
  <si>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</si>
  <si>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</si>
  <si>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</si>
  <si>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</si>
  <si>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</si>
  <si>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</si>
  <si>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</si>
  <si>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</si>
  <si>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</si>
  <si>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</si>
  <si>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</si>
  <si>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</si>
  <si>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</si>
  <si>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</si>
  <si>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</si>
  <si>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</si>
  <si>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</si>
  <si>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</si>
  <si>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</si>
  <si>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</si>
  <si>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</si>
  <si>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</si>
  <si>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</si>
  <si>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</si>
  <si>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</si>
  <si>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</si>
  <si>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</si>
  <si>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</si>
  <si>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</si>
  <si>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</si>
  <si>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</si>
  <si>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</si>
  <si>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</si>
  <si>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</si>
  <si>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</si>
  <si>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</si>
  <si>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</si>
  <si>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</si>
  <si>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</si>
  <si>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</si>
  <si>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</si>
  <si>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</si>
  <si>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</si>
  <si>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</si>
  <si>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</si>
  <si>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</si>
  <si>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</si>
  <si>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</si>
  <si>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</si>
  <si>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</si>
  <si>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</si>
  <si>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</si>
  <si>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</si>
  <si>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</si>
  <si>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</si>
  <si>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</si>
  <si>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</si>
  <si>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</si>
  <si>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</si>
  <si>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</si>
  <si>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</si>
  <si>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</si>
  <si>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</si>
  <si>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</si>
  <si>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</si>
  <si>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</si>
  <si>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</si>
  <si>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</si>
  <si>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</si>
  <si>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</si>
  <si>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</si>
  <si>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</si>
  <si>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</si>
  <si>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</si>
  <si>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</si>
  <si>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</si>
  <si>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</si>
  <si>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</si>
  <si>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</si>
  <si>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</si>
  <si>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</si>
  <si>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</si>
  <si>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</si>
  <si>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</si>
  <si>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</si>
  <si>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</si>
  <si>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</si>
  <si>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</si>
  <si>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</si>
  <si>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</si>
  <si>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</si>
  <si>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</si>
  <si>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</si>
  <si>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</si>
  <si>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</si>
  <si>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</si>
  <si>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</si>
  <si>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</si>
  <si>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</si>
  <si>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</si>
  <si>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</si>
  <si>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</si>
  <si>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</si>
  <si>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</si>
  <si>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</si>
  <si>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</si>
  <si>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</si>
  <si>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</si>
  <si>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</si>
  <si>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</si>
  <si>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</si>
  <si>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</si>
  <si>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</si>
  <si>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</si>
  <si>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</si>
  <si>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</si>
  <si>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</si>
  <si>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</si>
  <si>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</si>
  <si>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</si>
  <si>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</si>
  <si>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</si>
  <si>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</si>
  <si>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</si>
  <si>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</si>
  <si>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</si>
  <si>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</si>
  <si>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</si>
  <si>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</si>
  <si>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</si>
  <si>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</si>
  <si>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</si>
  <si>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</si>
  <si>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</si>
  <si>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</si>
  <si>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</si>
  <si>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</si>
  <si>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</si>
  <si>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</si>
  <si>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</si>
  <si>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</si>
  <si>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</si>
  <si>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</si>
  <si>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</si>
  <si>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</si>
  <si>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</si>
  <si>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</si>
  <si>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</si>
  <si>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</si>
  <si>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</si>
  <si>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</si>
  <si>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</si>
  <si>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</si>
  <si>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</si>
  <si>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</si>
  <si>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</si>
  <si>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</si>
  <si>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</si>
  <si>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</si>
  <si>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</si>
  <si>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</si>
  <si>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</si>
  <si>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</si>
  <si>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</si>
  <si>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</si>
  <si>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</si>
  <si>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</si>
  <si>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</si>
  <si>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</si>
  <si>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</si>
  <si>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</si>
  <si>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</si>
  <si>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</si>
  <si>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</si>
  <si>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</si>
  <si>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</si>
  <si>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</si>
  <si>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</si>
  <si>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</si>
  <si>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</si>
  <si>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</si>
  <si>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</si>
  <si>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</si>
  <si>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</si>
  <si>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</si>
  <si>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</si>
  <si>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</si>
  <si>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</si>
  <si>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</si>
  <si>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</si>
  <si>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</si>
  <si>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</si>
  <si>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</si>
  <si>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</si>
  <si>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</si>
  <si>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</si>
  <si>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</si>
  <si>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</si>
  <si>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</si>
  <si>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</si>
  <si>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</si>
  <si>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</si>
  <si>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</si>
  <si>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</si>
  <si>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</si>
  <si>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</si>
  <si>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</si>
  <si>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</si>
  <si>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</si>
  <si>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</si>
  <si>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</si>
  <si>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</si>
  <si>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</si>
  <si>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</si>
  <si>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</si>
  <si>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</si>
  <si>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</si>
  <si>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</si>
  <si>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</si>
  <si>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</si>
  <si>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</si>
  <si>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</si>
  <si>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</si>
  <si>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</si>
  <si>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</si>
  <si>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</si>
  <si>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</si>
  <si>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</si>
  <si>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</si>
  <si>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</si>
  <si>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</si>
  <si>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</si>
  <si>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</si>
  <si>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</si>
  <si>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</si>
  <si>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</si>
  <si>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</si>
  <si>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</si>
  <si>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</si>
  <si>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</si>
  <si>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</si>
  <si>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</si>
  <si>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</si>
  <si>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</si>
  <si>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</si>
  <si>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</si>
  <si>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</si>
  <si>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</si>
  <si>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</si>
  <si>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</si>
  <si>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</si>
  <si>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</si>
  <si>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</si>
  <si>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</si>
  <si>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</si>
  <si>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</si>
  <si>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</si>
  <si>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</si>
  <si>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</si>
  <si>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</si>
  <si>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</si>
  <si>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</si>
  <si>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</si>
  <si>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</si>
  <si>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</si>
  <si>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</si>
  <si>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</si>
  <si>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</si>
  <si>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</si>
  <si>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</si>
  <si>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</si>
  <si>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</si>
  <si>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</si>
  <si>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</si>
  <si>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</si>
  <si>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</si>
  <si>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</si>
  <si>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</si>
  <si>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</si>
  <si>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</si>
  <si>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</si>
  <si>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</si>
  <si>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</si>
  <si>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</si>
  <si>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</si>
  <si>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</si>
  <si>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</si>
  <si>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</si>
  <si>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</si>
  <si>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</si>
  <si>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</si>
  <si>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</si>
  <si>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</si>
  <si>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</si>
  <si>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</si>
  <si>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</si>
  <si>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</si>
  <si>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</si>
  <si>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</si>
  <si>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</si>
  <si>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</si>
  <si>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</si>
  <si>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</si>
  <si>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</si>
  <si>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</si>
  <si>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</si>
  <si>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</si>
  <si>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</si>
  <si>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</si>
  <si>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</si>
  <si>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</si>
  <si>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</si>
  <si>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</si>
  <si>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</si>
  <si>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</si>
  <si>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</si>
  <si>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</si>
  <si>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</si>
  <si>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</si>
  <si>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</si>
  <si>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</si>
  <si>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</si>
  <si>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</si>
  <si>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</si>
  <si>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</si>
  <si>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</si>
  <si>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</si>
  <si>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</si>
  <si>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</si>
  <si>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</si>
  <si>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</si>
  <si>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</si>
  <si>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</si>
  <si>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</si>
  <si>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</si>
  <si>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</si>
  <si>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</si>
  <si>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</si>
  <si>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</si>
  <si>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</si>
  <si>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</si>
  <si>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</si>
  <si>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</si>
  <si>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</si>
  <si>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</si>
  <si>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</si>
  <si>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</si>
  <si>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</si>
  <si>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</si>
  <si>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</si>
  <si>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</si>
  <si>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</si>
  <si>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</si>
  <si>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</si>
  <si>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</si>
  <si>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</si>
  <si>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</si>
  <si>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</si>
  <si>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</si>
  <si>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</si>
  <si>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</si>
  <si>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</si>
  <si>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</si>
  <si>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</si>
  <si>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</si>
  <si>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</si>
  <si>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</si>
  <si>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</si>
  <si>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</si>
  <si>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</si>
  <si>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</si>
  <si>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</si>
  <si>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</si>
  <si>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</si>
  <si>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</si>
  <si>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</si>
  <si>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</si>
  <si>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</si>
  <si>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</si>
  <si>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</si>
  <si>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</si>
  <si>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</si>
  <si>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</si>
  <si>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</si>
  <si>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</si>
  <si>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</si>
  <si>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</si>
  <si>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</si>
  <si>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</si>
  <si>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</si>
  <si>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</si>
  <si>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</si>
  <si>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</si>
  <si>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</si>
  <si>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</si>
  <si>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</si>
  <si>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</si>
  <si>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</si>
  <si>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</si>
  <si>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</si>
  <si>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</si>
  <si>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</si>
  <si>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</si>
  <si>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</si>
  <si>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</si>
  <si>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</si>
  <si>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</si>
  <si>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</si>
  <si>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</si>
  <si>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</si>
  <si>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</si>
  <si>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</si>
  <si>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</si>
  <si>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</si>
  <si>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</si>
  <si>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</si>
  <si>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</si>
  <si>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</si>
  <si>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</si>
  <si>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</si>
  <si>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</si>
  <si>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</si>
  <si>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</si>
  <si>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</si>
  <si>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</si>
  <si>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</si>
  <si>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</si>
  <si>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</si>
  <si>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</si>
  <si>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</si>
  <si>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</si>
  <si>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</si>
  <si>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</si>
  <si>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</si>
  <si>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</si>
  <si>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</si>
  <si>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</si>
  <si>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</si>
  <si>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</si>
  <si>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</si>
  <si>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</si>
  <si>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</si>
  <si>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</si>
  <si>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</si>
  <si>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</si>
  <si>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</si>
  <si>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</si>
  <si>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</si>
  <si>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</si>
  <si>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</si>
  <si>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</si>
  <si>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</si>
  <si>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</si>
  <si>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</si>
  <si>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</si>
  <si>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</si>
  <si>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</si>
  <si>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</si>
  <si>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</si>
  <si>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</si>
  <si>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</si>
  <si>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</si>
  <si>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</si>
  <si>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</si>
  <si>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</si>
  <si>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</si>
  <si>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</si>
  <si>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</si>
  <si>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</si>
  <si>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</si>
  <si>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</si>
  <si>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</si>
  <si>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</si>
  <si>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</si>
  <si>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</si>
  <si>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</si>
  <si>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</si>
  <si>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</si>
  <si>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</si>
  <si>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</si>
  <si>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</si>
  <si>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</si>
  <si>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</si>
  <si>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</si>
  <si>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</si>
  <si>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</si>
  <si>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</si>
  <si>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</si>
  <si>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</si>
  <si>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</si>
  <si>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</si>
  <si>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</si>
  <si>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</si>
  <si>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</si>
  <si>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</si>
  <si>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</si>
  <si>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</si>
  <si>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</si>
  <si>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</si>
  <si>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</si>
  <si>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</si>
  <si>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</si>
  <si>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</si>
  <si>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</si>
  <si>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</si>
  <si>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</si>
  <si>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</si>
  <si>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</si>
  <si>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</si>
  <si>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</si>
  <si>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</si>
  <si>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</si>
  <si>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</si>
  <si>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</si>
  <si>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</si>
  <si>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</si>
  <si>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</si>
  <si>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</si>
  <si>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</si>
  <si>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</si>
  <si>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</si>
  <si>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</si>
  <si>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</si>
  <si>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</si>
  <si>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</si>
  <si>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</si>
  <si>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</si>
  <si>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</si>
  <si>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</si>
  <si>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</si>
  <si>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</si>
  <si>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</si>
  <si>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</si>
  <si>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</si>
  <si>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</si>
  <si>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</si>
  <si>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</si>
  <si>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</si>
  <si>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</si>
  <si>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</si>
  <si>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</si>
  <si>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</si>
  <si>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</si>
  <si>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</si>
  <si>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</si>
  <si>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</si>
  <si>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</si>
  <si>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</si>
  <si>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</si>
  <si>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</si>
  <si>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</si>
  <si>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</si>
  <si>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</si>
  <si>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</si>
  <si>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</si>
  <si>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</si>
  <si>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</si>
  <si>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</si>
  <si>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</si>
  <si>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</si>
  <si>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</si>
  <si>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</si>
  <si>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</si>
  <si>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</si>
  <si>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</si>
  <si>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</si>
  <si>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</si>
  <si>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</si>
  <si>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</si>
  <si>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</si>
  <si>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</si>
  <si>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</si>
  <si>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</si>
  <si>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</si>
  <si>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</si>
  <si>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</si>
  <si>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</si>
  <si>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</si>
  <si>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</si>
  <si>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</si>
  <si>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</si>
  <si>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</si>
  <si>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</si>
  <si>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</si>
  <si>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</si>
  <si>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</si>
  <si>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</si>
  <si>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</si>
  <si>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</si>
  <si>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</si>
  <si>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</si>
  <si>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</si>
  <si>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</si>
  <si>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</si>
  <si>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</si>
  <si>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</si>
  <si>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</si>
  <si>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</si>
  <si>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</si>
  <si>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</si>
  <si>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</si>
  <si>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</si>
  <si>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</si>
  <si>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</si>
  <si>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</si>
  <si>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</si>
  <si>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</si>
  <si>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</si>
  <si>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</si>
  <si>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</si>
  <si>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</si>
  <si>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</si>
  <si>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</si>
  <si>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</si>
  <si>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</si>
  <si>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</si>
  <si>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</si>
  <si>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</si>
  <si>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</si>
  <si>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</si>
  <si>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</si>
  <si>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</si>
  <si>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</si>
  <si>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</si>
  <si>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</si>
  <si>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</si>
  <si>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</si>
  <si>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</si>
  <si>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</si>
  <si>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</si>
  <si>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</si>
  <si>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</si>
  <si>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</si>
  <si>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</si>
  <si>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</si>
  <si>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</si>
  <si>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</si>
  <si>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</si>
  <si>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</si>
  <si>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</si>
  <si>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</si>
  <si>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</si>
  <si>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</si>
  <si>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</si>
  <si>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</si>
  <si>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</si>
  <si>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</si>
  <si>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</si>
  <si>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</si>
  <si>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</si>
  <si>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</si>
  <si>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</si>
  <si>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</si>
  <si>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</si>
  <si>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</si>
  <si>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</si>
  <si>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</si>
  <si>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</si>
  <si>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</si>
  <si>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</si>
  <si>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</si>
  <si>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</si>
  <si>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</si>
  <si>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</si>
  <si>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</si>
  <si>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</si>
  <si>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</si>
  <si>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</si>
  <si>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</si>
  <si>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</si>
  <si>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</si>
  <si>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</si>
  <si>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</si>
  <si>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</si>
  <si>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</si>
  <si>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</si>
  <si>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</si>
  <si>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</si>
  <si>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</si>
  <si>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</si>
  <si>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</si>
  <si>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</si>
  <si>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</si>
  <si>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</si>
  <si>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</si>
  <si>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</si>
  <si>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</si>
  <si>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</si>
  <si>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</si>
  <si>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</si>
  <si>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</si>
  <si>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</si>
  <si>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</si>
  <si>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</si>
  <si>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</si>
  <si>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</si>
  <si>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</si>
  <si>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</si>
  <si>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</si>
  <si>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</si>
  <si>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</si>
  <si>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</si>
  <si>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</si>
  <si>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</si>
  <si>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</si>
  <si>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</si>
  <si>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</si>
  <si>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</si>
  <si>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</si>
  <si>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</si>
  <si>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</si>
  <si>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</si>
  <si>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</si>
  <si>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</si>
  <si>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</si>
  <si>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</si>
  <si>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</si>
  <si>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</si>
  <si>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</si>
  <si>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</si>
  <si>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</si>
  <si>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</si>
  <si>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</si>
  <si>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</si>
  <si>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</si>
  <si>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</si>
  <si>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</si>
  <si>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</si>
  <si>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</si>
  <si>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</si>
  <si>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</si>
  <si>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</si>
  <si>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</si>
  <si>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</si>
  <si>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</si>
  <si>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</si>
  <si>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</si>
  <si>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</si>
  <si>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</si>
  <si>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</si>
  <si>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</si>
  <si>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</si>
  <si>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</si>
  <si>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</si>
  <si>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</si>
  <si>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</si>
  <si>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</si>
  <si>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</si>
  <si>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</si>
  <si>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</si>
  <si>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</si>
  <si>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</si>
  <si>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</si>
  <si>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</si>
  <si>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</si>
  <si>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</si>
  <si>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</si>
  <si>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</si>
  <si>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</si>
  <si>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</si>
  <si>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</si>
  <si>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</si>
  <si>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</si>
  <si>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</si>
  <si>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</si>
  <si>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</si>
  <si>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</si>
  <si>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</si>
  <si>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</si>
  <si>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</si>
  <si>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</si>
  <si>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</si>
  <si>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</si>
  <si>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</si>
  <si>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</si>
  <si>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</si>
  <si>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</si>
  <si>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</si>
  <si>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</si>
  <si>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</si>
  <si>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</si>
  <si>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</si>
  <si>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</si>
  <si>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</si>
  <si>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</si>
  <si>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</si>
  <si>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</si>
  <si>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</si>
  <si>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</si>
  <si>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</si>
  <si>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</si>
  <si>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</si>
  <si>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</si>
  <si>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</si>
  <si>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</si>
  <si>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</si>
  <si>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</si>
  <si>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</si>
  <si>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</si>
  <si>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</si>
  <si>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</si>
  <si>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</si>
  <si>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</si>
  <si>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</si>
  <si>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</si>
  <si>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</si>
  <si>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</si>
  <si>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</si>
  <si>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</si>
  <si>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</si>
  <si>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</si>
  <si>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</si>
  <si>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</si>
  <si>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</si>
  <si>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</si>
  <si>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</si>
  <si>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</si>
  <si>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</si>
  <si>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</si>
  <si>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</si>
  <si>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</si>
  <si>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</si>
  <si>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</si>
  <si>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</si>
  <si>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</si>
  <si>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</si>
  <si>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</si>
  <si>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</si>
  <si>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</si>
  <si>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</si>
  <si>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</si>
  <si>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</si>
  <si>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</si>
  <si>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</si>
  <si>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</si>
  <si>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</si>
  <si>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</si>
  <si>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</si>
  <si>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</si>
  <si>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</si>
  <si>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</si>
  <si>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</si>
  <si>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</si>
  <si>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</si>
  <si>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</si>
  <si>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</si>
  <si>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</si>
  <si>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</si>
  <si>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</si>
  <si>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</si>
  <si>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</si>
  <si>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</si>
  <si>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</si>
  <si>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</si>
  <si>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</si>
  <si>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</si>
  <si>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</si>
  <si>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</si>
  <si>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</si>
  <si>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</si>
  <si>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</si>
  <si>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</si>
  <si>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</si>
  <si>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</si>
  <si>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</si>
  <si>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</si>
  <si>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</si>
  <si>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</si>
  <si>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</si>
  <si>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</si>
  <si>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</si>
  <si>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</si>
  <si>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</si>
  <si>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</si>
  <si>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</si>
  <si>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</si>
  <si>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</si>
  <si>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</si>
  <si>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</si>
  <si>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</si>
  <si>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</si>
  <si>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</si>
  <si>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</si>
  <si>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</si>
  <si>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</si>
  <si>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</si>
  <si>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</si>
  <si>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</si>
  <si>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</si>
  <si>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</si>
  <si>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</si>
  <si>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</si>
  <si>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</si>
  <si>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</si>
  <si>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</si>
  <si>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</si>
  <si>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</si>
  <si>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</si>
  <si>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</si>
  <si>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</si>
  <si>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</si>
  <si>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</si>
  <si>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</si>
  <si>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</si>
  <si>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</si>
  <si>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</si>
  <si>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</si>
  <si>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</si>
  <si>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</si>
  <si>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</si>
  <si>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</si>
  <si>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</si>
  <si>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</si>
  <si>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</si>
  <si>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</si>
  <si>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</si>
  <si>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</si>
  <si>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</si>
  <si>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</si>
  <si>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</si>
  <si>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</si>
  <si>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</si>
  <si>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</si>
  <si>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</si>
  <si>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</si>
  <si>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</si>
  <si>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</si>
  <si>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</si>
  <si>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</si>
  <si>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</si>
  <si>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</si>
  <si>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</si>
  <si>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</si>
  <si>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</si>
  <si>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</si>
  <si>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</si>
  <si>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</si>
  <si>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</si>
  <si>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</si>
  <si>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</si>
  <si>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</si>
  <si>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</si>
  <si>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</si>
  <si>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</si>
  <si>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</si>
  <si>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</si>
  <si>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</si>
  <si>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</si>
  <si>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</si>
  <si>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</si>
  <si>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</si>
  <si>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</si>
  <si>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</si>
  <si>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</si>
  <si>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</si>
  <si>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</si>
  <si>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</si>
  <si>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</si>
  <si>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</si>
  <si>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</si>
  <si>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</si>
  <si>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</si>
  <si>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</si>
  <si>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</si>
  <si>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</si>
  <si>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</si>
  <si>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</si>
  <si>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</si>
  <si>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</si>
  <si>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</si>
  <si>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</si>
  <si>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</si>
  <si>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</si>
  <si>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</si>
  <si>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</si>
  <si>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</si>
  <si>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</si>
  <si>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</si>
  <si>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</si>
  <si>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</si>
  <si>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</si>
  <si>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</si>
  <si>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</si>
  <si>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</si>
  <si>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</si>
  <si>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</si>
  <si>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</si>
  <si>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</si>
  <si>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</si>
  <si>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</si>
  <si>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</si>
  <si>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</si>
  <si>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</si>
  <si>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</si>
  <si>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</si>
  <si>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</si>
  <si>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</si>
  <si>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</si>
  <si>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</si>
  <si>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</si>
  <si>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</si>
  <si>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</si>
  <si>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</si>
  <si>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</si>
  <si>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</si>
  <si>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</si>
  <si>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</si>
  <si>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</si>
  <si>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</si>
  <si>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</si>
  <si>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</si>
  <si>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</si>
  <si>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</si>
  <si>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</si>
  <si>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</si>
  <si>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</si>
  <si>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</si>
  <si>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</si>
  <si>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</si>
  <si>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</si>
  <si>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</si>
  <si>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</si>
  <si>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</si>
  <si>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</si>
  <si>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</si>
  <si>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</si>
  <si>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</si>
  <si>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</si>
  <si>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</si>
  <si>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</si>
  <si>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</si>
  <si>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</si>
  <si>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</si>
  <si>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</si>
  <si>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</si>
  <si>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</si>
  <si>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</si>
  <si>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</si>
  <si>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</si>
  <si>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</si>
  <si>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</si>
  <si>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</si>
  <si>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</si>
  <si>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</si>
  <si>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</si>
  <si>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</si>
  <si>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</si>
  <si>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</si>
  <si>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</si>
  <si>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</si>
  <si>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</si>
  <si>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</si>
  <si>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</si>
  <si>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</si>
  <si>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</si>
  <si>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</si>
  <si>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</si>
  <si>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</si>
  <si>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</si>
  <si>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</si>
  <si>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</si>
  <si>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</si>
  <si>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</si>
  <si>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</si>
  <si>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</si>
  <si>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</si>
  <si>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</si>
  <si>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</si>
  <si>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</si>
  <si>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</si>
  <si>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</si>
  <si>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</si>
  <si>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</si>
  <si>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</si>
  <si>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</si>
  <si>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</si>
  <si>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</si>
  <si>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</si>
  <si>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</si>
  <si>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</si>
  <si>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</si>
  <si>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</si>
  <si>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</si>
  <si>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</si>
  <si>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</si>
  <si>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</si>
  <si>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</si>
  <si>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</si>
  <si>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</si>
  <si>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</si>
  <si>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</si>
  <si>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</si>
  <si>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</si>
  <si>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</si>
  <si>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</si>
  <si>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</si>
  <si>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</si>
  <si>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</si>
  <si>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</si>
  <si>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</si>
  <si>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</si>
  <si>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</si>
  <si>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</si>
  <si>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</si>
  <si>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</si>
  <si>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</si>
  <si>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</si>
  <si>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</si>
  <si>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</si>
  <si>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</si>
  <si>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</si>
  <si>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</si>
  <si>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</si>
  <si>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</si>
  <si>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</si>
  <si>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</si>
  <si>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</si>
  <si>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</si>
  <si>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</si>
  <si>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</si>
  <si>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</si>
  <si>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</si>
  <si>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</si>
  <si>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</si>
  <si>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</si>
  <si>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</si>
  <si>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</si>
  <si>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</si>
  <si>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</si>
  <si>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</si>
  <si>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</si>
  <si>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</si>
  <si>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</si>
  <si>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</si>
  <si>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</si>
  <si>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</si>
  <si>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</si>
  <si>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</si>
  <si>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</si>
  <si>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</si>
  <si>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</si>
  <si>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</si>
  <si>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</si>
  <si>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</si>
  <si>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</si>
  <si>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</si>
  <si>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</si>
  <si>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</si>
  <si>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</si>
  <si>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</si>
  <si>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</si>
  <si>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</si>
  <si>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</si>
  <si>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</si>
  <si>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</si>
  <si>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</si>
  <si>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</si>
  <si>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</si>
  <si>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</si>
  <si>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</si>
  <si>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</si>
  <si>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</si>
  <si>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</si>
  <si>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</si>
  <si>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</si>
  <si>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</si>
  <si>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</si>
  <si>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</si>
  <si>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</si>
  <si>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</si>
  <si>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</si>
  <si>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</si>
  <si>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</si>
  <si>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</si>
  <si>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</si>
  <si>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</si>
  <si>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</si>
  <si>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</si>
  <si>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</si>
  <si>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</si>
  <si>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</si>
  <si>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</si>
  <si>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</si>
  <si>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</si>
  <si>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</si>
  <si>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</si>
  <si>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</si>
  <si>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</si>
  <si>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</si>
  <si>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</si>
  <si>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</si>
  <si>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</si>
  <si>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</si>
  <si>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</si>
  <si>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</si>
  <si>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</si>
  <si>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</si>
  <si>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</si>
  <si>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</si>
  <si>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</si>
  <si>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</si>
  <si>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</si>
  <si>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</si>
  <si>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</si>
  <si>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</si>
  <si>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</si>
  <si>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</si>
  <si>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</si>
  <si>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</si>
  <si>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</si>
  <si>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</si>
  <si>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</si>
  <si>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</si>
  <si>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</si>
  <si>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</si>
  <si>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</si>
  <si>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</si>
  <si>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</si>
  <si>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</si>
  <si>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</si>
  <si>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</si>
  <si>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</si>
  <si>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</si>
  <si>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</si>
  <si>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</si>
  <si>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</si>
  <si>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</si>
  <si>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</si>
  <si>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</si>
  <si>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</si>
  <si>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</si>
  <si>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</si>
  <si>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</si>
  <si>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</si>
  <si>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</si>
  <si>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</si>
  <si>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</si>
  <si>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</si>
  <si>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</si>
  <si>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</si>
  <si>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</si>
  <si>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</si>
  <si>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</si>
  <si>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</si>
  <si>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</si>
  <si>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</si>
  <si>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</si>
  <si>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</si>
  <si>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</si>
  <si>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</si>
  <si>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</si>
  <si>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</si>
  <si>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</si>
  <si>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</si>
  <si>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</si>
  <si>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</si>
  <si>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</si>
  <si>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</si>
  <si>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</si>
  <si>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</si>
  <si>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</si>
  <si>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</si>
  <si>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</si>
  <si>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</si>
  <si>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</si>
  <si>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</si>
  <si>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</si>
  <si>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</si>
  <si>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</si>
  <si>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</si>
  <si>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</si>
  <si>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</si>
  <si>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</si>
  <si>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</si>
  <si>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</si>
  <si>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</si>
  <si>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</si>
  <si>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</si>
  <si>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</si>
  <si>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</si>
  <si>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</si>
  <si>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</si>
  <si>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</si>
  <si>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</si>
  <si>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</si>
  <si>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</si>
  <si>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</si>
  <si>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</si>
  <si>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</si>
  <si>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</si>
  <si>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</si>
  <si>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</si>
  <si>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</si>
  <si>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</si>
  <si>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</si>
  <si>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</si>
  <si>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</si>
  <si>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</si>
  <si>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</si>
  <si>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</si>
  <si>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</si>
  <si>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</si>
  <si>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</si>
  <si>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</si>
  <si>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</si>
  <si>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</si>
  <si>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</si>
  <si>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</si>
  <si>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</si>
  <si>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</si>
  <si>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</si>
  <si>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</si>
  <si>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</si>
  <si>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</si>
  <si>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</si>
  <si>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</si>
  <si>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</si>
  <si>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</si>
  <si>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</si>
  <si>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</si>
  <si>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</si>
  <si>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</si>
  <si>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</si>
  <si>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</si>
  <si>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</si>
  <si>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</si>
  <si>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</si>
  <si>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</si>
  <si>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</si>
  <si>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</si>
  <si>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</si>
  <si>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</si>
  <si>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</si>
  <si>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</si>
  <si>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</si>
  <si>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</si>
  <si>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</si>
  <si>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</si>
  <si>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</si>
  <si>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</si>
  <si>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</si>
  <si>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</si>
  <si>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</si>
  <si>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</si>
  <si>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</si>
  <si>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</si>
  <si>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</si>
  <si>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</si>
  <si>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</si>
  <si>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</si>
  <si>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</si>
  <si>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</si>
  <si>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</si>
  <si>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</si>
  <si>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</si>
  <si>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</si>
  <si>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</si>
  <si>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</si>
  <si>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</si>
  <si>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</si>
  <si>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</si>
  <si>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</si>
  <si>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</si>
  <si>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</si>
  <si>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</si>
  <si>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</si>
  <si>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</si>
  <si>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</si>
  <si>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</si>
  <si>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</si>
  <si>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</si>
  <si>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</si>
  <si>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</si>
  <si>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</si>
  <si>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</si>
  <si>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</si>
  <si>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</si>
  <si>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</si>
  <si>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</si>
  <si>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</si>
  <si>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</si>
  <si>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</si>
  <si>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</si>
  <si>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</si>
  <si>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</si>
  <si>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</si>
  <si>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</si>
  <si>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</si>
  <si>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</si>
  <si>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</si>
  <si>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</si>
  <si>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</si>
  <si>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</si>
  <si>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</si>
  <si>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</si>
  <si>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</si>
  <si>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</si>
  <si>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</si>
  <si>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</si>
  <si>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</si>
  <si>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</si>
  <si>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</si>
  <si>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</si>
  <si>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</si>
  <si>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</si>
  <si>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</si>
  <si>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</si>
  <si>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</si>
  <si>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</si>
  <si>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</si>
  <si>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</si>
  <si>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</si>
  <si>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</si>
  <si>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</si>
  <si>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</si>
  <si>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</si>
  <si>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</si>
  <si>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</si>
  <si>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</si>
  <si>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</si>
  <si>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</si>
  <si>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</si>
  <si>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</si>
  <si>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</si>
  <si>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</si>
  <si>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</si>
  <si>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</si>
  <si>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</si>
  <si>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</si>
  <si>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</si>
  <si>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</si>
  <si>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</si>
  <si>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</si>
  <si>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</si>
  <si>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</si>
  <si>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</si>
  <si>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</si>
  <si>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</si>
  <si>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</si>
  <si>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</si>
  <si>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</si>
  <si>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</si>
  <si>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</si>
  <si>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</si>
  <si>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</si>
  <si>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</si>
  <si>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</si>
  <si>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</si>
  <si>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</si>
  <si>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</si>
  <si>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</si>
  <si>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</si>
  <si>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</si>
  <si>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</si>
  <si>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</si>
  <si>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</si>
  <si>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</si>
  <si>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</si>
  <si>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</si>
  <si>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</si>
  <si>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</si>
  <si>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</si>
  <si>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</si>
  <si>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</si>
  <si>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</si>
  <si>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</si>
  <si>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</si>
  <si>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</si>
  <si>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</si>
  <si>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</si>
  <si>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</si>
  <si>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</si>
  <si>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</si>
  <si>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</si>
  <si>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</si>
  <si>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</si>
  <si>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</si>
  <si>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</si>
  <si>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</si>
  <si>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</si>
  <si>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</si>
  <si>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</si>
  <si>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</si>
  <si>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</si>
  <si>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</si>
  <si>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</si>
  <si>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</si>
  <si>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</si>
  <si>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</si>
  <si>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</si>
  <si>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</si>
  <si>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</si>
  <si>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</si>
  <si>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</si>
  <si>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</si>
  <si>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</si>
  <si>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</si>
  <si>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</si>
  <si>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</si>
  <si>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</si>
  <si>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</si>
  <si>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</si>
  <si>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</si>
  <si>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</si>
  <si>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</si>
  <si>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</si>
  <si>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</si>
  <si>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</si>
  <si>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</si>
  <si>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</si>
  <si>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</si>
  <si>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</si>
  <si>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</si>
  <si>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</si>
  <si>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</si>
  <si>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</si>
  <si>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</si>
  <si>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</si>
  <si>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</si>
  <si>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</si>
  <si>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</si>
  <si>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</si>
  <si>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</si>
  <si>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</si>
  <si>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</si>
  <si>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</si>
  <si>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</si>
  <si>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</si>
  <si>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</si>
  <si>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</si>
  <si>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</si>
  <si>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</si>
  <si>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</si>
  <si>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</si>
  <si>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</si>
  <si>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</si>
  <si>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</si>
  <si>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</si>
  <si>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</si>
  <si>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</si>
  <si>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</si>
  <si>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</si>
  <si>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</si>
  <si>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</si>
  <si>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</si>
  <si>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</si>
  <si>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</si>
  <si>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</si>
  <si>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</si>
  <si>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</si>
  <si>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</si>
  <si>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</si>
  <si>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</si>
  <si>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</si>
  <si>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</si>
  <si>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</si>
  <si>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</si>
  <si>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</si>
  <si>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</si>
  <si>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</si>
  <si>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</si>
  <si>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</si>
  <si>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</si>
  <si>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</si>
  <si>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</si>
  <si>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</si>
  <si>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</si>
  <si>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</si>
  <si>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</si>
  <si>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</si>
  <si>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</si>
  <si>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</si>
  <si>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</si>
  <si>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</si>
  <si>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</si>
  <si>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</si>
  <si>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</si>
  <si>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</si>
  <si>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</si>
  <si>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</si>
  <si>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</si>
  <si>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</si>
  <si>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</si>
  <si>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</si>
  <si>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</si>
  <si>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</si>
  <si>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</si>
  <si>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</si>
  <si>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</si>
  <si>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</si>
  <si>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</si>
  <si>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</si>
  <si>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</si>
  <si>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</si>
  <si>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</si>
  <si>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</si>
  <si>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</si>
  <si>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</si>
  <si>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</si>
  <si>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</si>
  <si>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</si>
  <si>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</si>
  <si>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</si>
  <si>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</si>
  <si>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</si>
  <si>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</si>
  <si>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</si>
  <si>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</si>
  <si>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</si>
  <si>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</si>
  <si>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</si>
  <si>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</si>
  <si>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</si>
  <si>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</si>
  <si>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</si>
  <si>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</si>
  <si>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</si>
  <si>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</si>
  <si>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</si>
  <si>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</si>
  <si>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</si>
  <si>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</si>
  <si>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</si>
  <si>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</si>
  <si>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</si>
  <si>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</si>
  <si>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</si>
  <si>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</si>
  <si>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</si>
  <si>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</si>
  <si>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</si>
  <si>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</si>
  <si>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</si>
  <si>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</si>
  <si>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</si>
  <si>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</si>
  <si>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</si>
  <si>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</si>
  <si>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</si>
  <si>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</si>
  <si>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</si>
  <si>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</si>
  <si>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</si>
  <si>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</si>
  <si>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</si>
  <si>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</si>
  <si>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</si>
  <si>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</si>
  <si>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</si>
  <si>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</si>
  <si>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</si>
  <si>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</si>
  <si>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</si>
  <si>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</si>
  <si>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</si>
  <si>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</si>
  <si>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</si>
  <si>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</si>
  <si>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</si>
  <si>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</si>
  <si>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</si>
  <si>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</si>
  <si>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</si>
  <si>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</si>
  <si>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</si>
  <si>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</si>
  <si>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</si>
  <si>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</si>
  <si>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</si>
  <si>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</si>
  <si>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</si>
  <si>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</si>
  <si>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</si>
  <si>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</si>
  <si>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</si>
  <si>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</si>
  <si>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</si>
  <si>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</si>
  <si>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</si>
  <si>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</si>
  <si>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</si>
  <si>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</si>
  <si>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</si>
  <si>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</si>
  <si>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</si>
  <si>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</si>
  <si>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</si>
  <si>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</si>
  <si>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</si>
  <si>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</si>
  <si>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</si>
  <si>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</si>
  <si>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</si>
  <si>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</si>
  <si>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</si>
  <si>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</si>
  <si>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</si>
  <si>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</si>
  <si>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</si>
  <si>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</si>
  <si>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</si>
  <si>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</si>
  <si>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</si>
  <si>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</si>
  <si>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</si>
  <si>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</si>
  <si>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</si>
  <si>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</si>
  <si>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</si>
  <si>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</si>
  <si>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</si>
  <si>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</si>
  <si>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</si>
  <si>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</si>
  <si>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</si>
  <si>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</si>
  <si>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</si>
  <si>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</si>
  <si>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</si>
  <si>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</si>
  <si>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</si>
  <si>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</si>
  <si>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</si>
  <si>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</si>
  <si>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</si>
  <si>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</si>
  <si>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</si>
  <si>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</si>
  <si>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</si>
  <si>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</si>
  <si>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</si>
  <si>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</si>
  <si>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</si>
  <si>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</si>
  <si>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</si>
  <si>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</si>
  <si>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</si>
  <si>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</si>
  <si>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</si>
  <si>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</si>
  <si>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</si>
  <si>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</si>
  <si>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</si>
  <si>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</si>
  <si>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</si>
  <si>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</si>
  <si>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</si>
  <si>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</si>
  <si>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</si>
  <si>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</si>
  <si>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</si>
  <si>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</si>
  <si>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</si>
  <si>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</si>
  <si>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</si>
  <si>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</si>
  <si>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</si>
  <si>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</si>
  <si>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</si>
  <si>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</si>
  <si>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</si>
  <si>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</si>
  <si>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</si>
  <si>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</si>
  <si>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</si>
  <si>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</si>
  <si>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</si>
  <si>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</si>
  <si>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</si>
  <si>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</si>
  <si>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</si>
  <si>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</si>
  <si>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</si>
  <si>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</si>
  <si>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</si>
  <si>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</si>
  <si>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</si>
  <si>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</si>
  <si>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</si>
  <si>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</si>
  <si>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</si>
  <si>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</si>
  <si>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</si>
  <si>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</si>
  <si>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</si>
  <si>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</si>
  <si>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</si>
  <si>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</si>
  <si>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</si>
  <si>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</si>
  <si>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</si>
  <si>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</si>
  <si>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</si>
  <si>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</si>
  <si>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</si>
  <si>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</si>
  <si>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</si>
  <si>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</si>
  <si>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</si>
  <si>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</si>
  <si>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</si>
  <si>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</si>
  <si>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</si>
  <si>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</si>
  <si>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</si>
  <si>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</si>
  <si>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</si>
  <si>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</si>
  <si>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</si>
  <si>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</si>
  <si>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</si>
  <si>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</si>
  <si>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</si>
  <si>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</si>
  <si>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</si>
  <si>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</si>
  <si>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</si>
  <si>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</si>
  <si>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</si>
  <si>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</si>
  <si>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</si>
  <si>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</si>
  <si>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</si>
  <si>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</si>
  <si>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</si>
  <si>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</si>
  <si>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</si>
  <si>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</si>
  <si>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</si>
  <si>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</si>
  <si>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</si>
  <si>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</si>
  <si>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</si>
  <si>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</si>
  <si>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</si>
  <si>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</si>
  <si>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</si>
  <si>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</si>
  <si>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</si>
  <si>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</si>
  <si>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</si>
  <si>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</si>
  <si>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</si>
  <si>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</si>
  <si>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</si>
  <si>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</si>
  <si>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</si>
  <si>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</si>
  <si>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</si>
  <si>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</si>
  <si>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</si>
  <si>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</si>
  <si>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</si>
  <si>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</si>
  <si>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</si>
  <si>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</si>
  <si>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</si>
  <si>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</si>
  <si>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</si>
  <si>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</si>
  <si>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</si>
  <si>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</si>
  <si>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</si>
  <si>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</si>
  <si>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</si>
  <si>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</si>
  <si>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</si>
  <si>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</si>
  <si>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</si>
  <si>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</si>
  <si>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</si>
  <si>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</si>
  <si>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</si>
  <si>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</si>
  <si>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</si>
  <si>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</si>
  <si>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</si>
  <si>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</si>
  <si>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</si>
  <si>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</si>
  <si>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</si>
  <si>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</si>
  <si>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</si>
  <si>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</si>
  <si>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</si>
  <si>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</si>
  <si>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</si>
  <si>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</si>
  <si>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</si>
  <si>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</si>
  <si>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</si>
  <si>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</si>
  <si>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</si>
  <si>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</si>
  <si>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</si>
  <si>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</si>
  <si>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</si>
  <si>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</si>
  <si>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</si>
  <si>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</si>
  <si>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</si>
  <si>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</si>
  <si>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</si>
  <si>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</si>
  <si>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</si>
  <si>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</si>
  <si>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</si>
  <si>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</si>
  <si>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</si>
  <si>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</si>
  <si>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</si>
  <si>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</si>
  <si>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</si>
  <si>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</si>
  <si>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</si>
  <si>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</si>
  <si>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</si>
  <si>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</si>
  <si>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</si>
  <si>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</si>
  <si>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</si>
  <si>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</si>
  <si>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</si>
  <si>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</si>
  <si>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</si>
  <si>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</si>
  <si>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</si>
  <si>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</si>
  <si>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</si>
  <si>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</si>
  <si>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</si>
  <si>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</si>
  <si>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</si>
  <si>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</si>
  <si>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</si>
  <si>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</si>
  <si>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</si>
  <si>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</si>
  <si>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</si>
  <si>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</si>
  <si>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</si>
  <si>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</si>
  <si>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</si>
  <si>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</si>
  <si>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</si>
  <si>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</si>
  <si>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</si>
  <si>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</si>
  <si>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</si>
  <si>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</si>
  <si>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</si>
  <si>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</si>
  <si>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</si>
  <si>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</si>
  <si>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</si>
  <si>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</si>
  <si>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</si>
  <si>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</si>
  <si>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</si>
  <si>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</si>
  <si>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</si>
  <si>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</si>
  <si>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</si>
  <si>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</si>
  <si>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</si>
  <si>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</si>
  <si>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</si>
  <si>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</si>
  <si>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</si>
  <si>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</si>
  <si>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</si>
  <si>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</si>
  <si>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</si>
  <si>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</si>
  <si>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</si>
  <si>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</si>
  <si>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</si>
  <si>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</si>
  <si>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</si>
  <si>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</si>
  <si>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</si>
  <si>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</si>
  <si>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</si>
  <si>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</si>
  <si>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</si>
  <si>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</si>
  <si>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</si>
  <si>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</si>
  <si>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</si>
  <si>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</si>
  <si>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</si>
  <si>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</si>
  <si>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</si>
  <si>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</si>
  <si>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</si>
  <si>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</si>
  <si>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</si>
  <si>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</si>
  <si>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</si>
  <si>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</si>
  <si>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</si>
  <si>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</si>
  <si>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</si>
  <si>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</si>
  <si>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</si>
  <si>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</si>
  <si>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</si>
  <si>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</si>
  <si>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</si>
  <si>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</si>
  <si>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</si>
  <si>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</si>
  <si>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</si>
  <si>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</si>
  <si>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</si>
  <si>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</si>
  <si>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</si>
  <si>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</si>
  <si>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</si>
  <si>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</si>
  <si>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</si>
  <si>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</si>
  <si>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</si>
  <si>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</si>
  <si>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</si>
  <si>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</si>
  <si>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</si>
  <si>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</si>
  <si>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</si>
  <si>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</si>
  <si>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</si>
  <si>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</si>
  <si>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</si>
  <si>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</si>
  <si>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</si>
  <si>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</si>
  <si>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</si>
  <si>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</si>
  <si>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</si>
  <si>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</si>
  <si>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</si>
  <si>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</si>
  <si>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</si>
  <si>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</si>
  <si>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</si>
  <si>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</si>
  <si>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</si>
  <si>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</si>
  <si>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</si>
  <si>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</si>
  <si>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</si>
  <si>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</si>
  <si>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</si>
  <si>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</si>
  <si>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</si>
  <si>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</si>
  <si>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</si>
  <si>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</si>
  <si>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</si>
  <si>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</si>
  <si>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</si>
  <si>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</si>
  <si>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</si>
  <si>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</si>
  <si>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</si>
  <si>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</si>
  <si>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</si>
  <si>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</si>
  <si>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</si>
  <si>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</si>
  <si>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</si>
  <si>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</si>
  <si>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</si>
  <si>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</si>
  <si>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</si>
  <si>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</si>
  <si>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</si>
  <si>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</si>
  <si>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</si>
  <si>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</si>
  <si>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</si>
  <si>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</si>
  <si>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</si>
  <si>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</si>
  <si>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</si>
  <si>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</si>
  <si>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</si>
  <si>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</si>
  <si>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</si>
  <si>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</si>
  <si>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</si>
  <si>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</si>
  <si>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</si>
  <si>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</si>
  <si>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</si>
  <si>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</si>
  <si>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</si>
  <si>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</si>
  <si>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</si>
  <si>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</si>
  <si>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</si>
  <si>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</si>
  <si>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</si>
  <si>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</si>
  <si>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</si>
  <si>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</si>
  <si>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</si>
  <si>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</si>
  <si>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</si>
  <si>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</si>
  <si>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</si>
  <si>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</si>
  <si>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</si>
  <si>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</si>
  <si>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</si>
  <si>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</si>
  <si>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</si>
  <si>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</si>
  <si>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</si>
  <si>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</si>
  <si>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</si>
  <si>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</si>
  <si>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</si>
  <si>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</si>
  <si>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</si>
  <si>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</si>
  <si>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</si>
  <si>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</si>
  <si>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</si>
  <si>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</si>
  <si>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</si>
  <si>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</si>
  <si>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</si>
  <si>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</si>
  <si>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</si>
  <si>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</si>
  <si>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</si>
  <si>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</si>
  <si>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</si>
  <si>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</si>
  <si>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</si>
  <si>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</si>
  <si>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</si>
  <si>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</si>
  <si>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</si>
  <si>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</si>
  <si>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</si>
  <si>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</si>
  <si>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</si>
  <si>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</si>
  <si>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</si>
  <si>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</si>
  <si>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</si>
  <si>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</si>
  <si>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</si>
  <si>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</si>
  <si>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</si>
  <si>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</si>
  <si>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</si>
  <si>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</si>
  <si>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</si>
  <si>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</si>
  <si>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</si>
  <si>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</si>
  <si>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</si>
  <si>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</si>
  <si>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</si>
  <si>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</si>
  <si>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</si>
  <si>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</si>
  <si>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</si>
  <si>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</si>
  <si>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</si>
  <si>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</si>
  <si>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</si>
  <si>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</si>
  <si>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</si>
  <si>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</si>
  <si>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</si>
  <si>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</si>
  <si>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</si>
  <si>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</si>
  <si>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</si>
  <si>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</si>
  <si>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</si>
  <si>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</si>
  <si>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</si>
  <si>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</si>
  <si>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</si>
  <si>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</si>
  <si>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</si>
  <si>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</si>
  <si>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</si>
  <si>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</si>
  <si>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</si>
  <si>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</si>
  <si>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</si>
  <si>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</si>
  <si>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</si>
  <si>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</si>
  <si>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</si>
  <si>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</si>
  <si>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</si>
  <si>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</si>
  <si>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</si>
  <si>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</si>
  <si>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</si>
  <si>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</si>
  <si>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</si>
  <si>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</si>
  <si>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</si>
  <si>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</si>
  <si>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</si>
  <si>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</si>
  <si>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</si>
  <si>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</si>
  <si>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</si>
  <si>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</si>
  <si>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</si>
  <si>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</si>
  <si>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</si>
  <si>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</si>
  <si>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</si>
  <si>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</si>
  <si>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</si>
  <si>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</si>
  <si>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</si>
  <si>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</si>
  <si>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</si>
  <si>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</si>
  <si>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</si>
  <si>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</si>
  <si>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</si>
  <si>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</si>
  <si>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</si>
  <si>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</si>
  <si>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</si>
  <si>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</si>
  <si>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</si>
  <si>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</si>
  <si>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</si>
  <si>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</si>
  <si>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</si>
  <si>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</si>
  <si>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</si>
  <si>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</si>
  <si>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</si>
  <si>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</si>
  <si>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</si>
  <si>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</si>
  <si>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</si>
  <si>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</si>
  <si>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</si>
  <si>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</si>
  <si>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</si>
  <si>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</si>
  <si>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</si>
  <si>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</si>
  <si>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</si>
  <si>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</si>
  <si>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</si>
  <si>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</si>
  <si>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</si>
  <si>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</si>
  <si>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</si>
  <si>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</si>
  <si>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</si>
  <si>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</si>
  <si>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</si>
  <si>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</si>
  <si>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</si>
  <si>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</si>
  <si>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</si>
  <si>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</si>
  <si>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</si>
  <si>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</si>
  <si>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</si>
  <si>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</si>
  <si>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</si>
  <si>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</si>
  <si>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</si>
  <si>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</si>
  <si>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</si>
  <si>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</si>
  <si>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</si>
  <si>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</si>
  <si>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</si>
  <si>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</si>
  <si>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</si>
  <si>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</si>
  <si>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</si>
  <si>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</si>
  <si>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</si>
  <si>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</si>
  <si>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</si>
  <si>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</si>
  <si>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</si>
  <si>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</si>
  <si>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</si>
  <si>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</si>
  <si>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</si>
  <si>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</si>
  <si>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</si>
  <si>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</si>
  <si>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</si>
  <si>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</si>
  <si>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</si>
  <si>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</si>
  <si>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</si>
  <si>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</si>
  <si>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</si>
  <si>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</si>
  <si>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</si>
  <si>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</si>
  <si>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</si>
  <si>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</si>
  <si>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</si>
  <si>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</si>
  <si>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</si>
  <si>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</si>
  <si>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</si>
  <si>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</si>
  <si>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</si>
  <si>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</si>
  <si>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</si>
  <si>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</si>
  <si>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</si>
  <si>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</si>
  <si>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</si>
  <si>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</si>
  <si>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</si>
  <si>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</si>
  <si>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</si>
  <si>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</si>
  <si>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</si>
  <si>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</si>
  <si>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</si>
  <si>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</si>
  <si>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</si>
  <si>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</si>
  <si>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</si>
  <si>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</si>
  <si>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</si>
  <si>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</si>
  <si>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</si>
  <si>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</si>
  <si>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</si>
  <si>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</si>
  <si>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</si>
  <si>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</si>
  <si>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</si>
  <si>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</si>
  <si>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</si>
  <si>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</si>
  <si>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</si>
  <si>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</si>
  <si>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</si>
  <si>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</si>
  <si>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</si>
  <si>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</si>
  <si>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</si>
  <si>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</si>
  <si>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</si>
  <si>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</si>
  <si>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</si>
  <si>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</si>
  <si>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</si>
  <si>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</si>
  <si>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</si>
  <si>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</si>
  <si>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</si>
  <si>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</si>
  <si>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</si>
  <si>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</si>
  <si>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</si>
  <si>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</si>
  <si>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</si>
  <si>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</si>
  <si>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</si>
  <si>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</si>
  <si>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</si>
  <si>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</si>
  <si>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</si>
  <si>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</si>
  <si>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</si>
  <si>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</si>
  <si>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</si>
  <si>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</si>
  <si>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</si>
  <si>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</si>
  <si>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</si>
  <si>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</si>
  <si>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</si>
  <si>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</si>
  <si>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</si>
  <si>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</si>
  <si>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</si>
  <si>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</si>
  <si>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</si>
  <si>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</si>
  <si>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</si>
  <si>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</si>
  <si>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</si>
  <si>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</si>
  <si>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</si>
  <si>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</si>
  <si>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</si>
  <si>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</si>
  <si>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</si>
  <si>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</si>
  <si>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</si>
  <si>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</si>
  <si>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</si>
  <si>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</si>
  <si>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</si>
  <si>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</si>
  <si>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</si>
  <si>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</si>
  <si>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</si>
  <si>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</si>
  <si>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</si>
  <si>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</si>
  <si>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</si>
  <si>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</si>
  <si>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</si>
  <si>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</si>
  <si>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</si>
  <si>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</si>
  <si>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</si>
  <si>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</si>
  <si>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</si>
  <si>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</si>
  <si>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</si>
  <si>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</si>
  <si>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</si>
  <si>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</si>
  <si>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</si>
  <si>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</si>
  <si>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</si>
  <si>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</si>
  <si>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</si>
  <si>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</si>
  <si>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</si>
  <si>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</si>
  <si>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</si>
  <si>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</si>
  <si>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</si>
  <si>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</si>
  <si>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</si>
  <si>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</si>
  <si>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</si>
  <si>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</si>
  <si>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</si>
  <si>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</si>
  <si>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</si>
  <si>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</si>
  <si>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</si>
  <si>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</si>
  <si>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</si>
  <si>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</si>
  <si>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</si>
  <si>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</si>
  <si>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</si>
  <si>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</si>
  <si>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</si>
  <si>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</si>
  <si>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</si>
  <si>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</si>
  <si>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</si>
  <si>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</si>
  <si>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</si>
  <si>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</si>
  <si>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</si>
  <si>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</si>
  <si>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</si>
  <si>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</si>
  <si>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</si>
  <si>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</si>
  <si>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</si>
  <si>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</si>
  <si>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</si>
  <si>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</si>
  <si>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</si>
  <si>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</si>
  <si>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</si>
  <si>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</si>
  <si>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</si>
  <si>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</si>
  <si>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</si>
  <si>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</si>
  <si>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</si>
  <si>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</si>
  <si>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</si>
  <si>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</si>
  <si>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</si>
  <si>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</si>
  <si>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</si>
  <si>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</si>
  <si>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</si>
  <si>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</si>
  <si>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</si>
  <si>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</si>
  <si>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</si>
  <si>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</si>
  <si>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</si>
  <si>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</si>
  <si>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</si>
  <si>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</si>
  <si>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</si>
  <si>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</si>
  <si>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</si>
  <si>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</si>
  <si>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</si>
  <si>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</si>
  <si>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</si>
  <si>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</si>
  <si>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</si>
  <si>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</si>
  <si>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</si>
  <si>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</si>
  <si>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</si>
  <si>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</si>
  <si>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</si>
  <si>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</si>
  <si>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</si>
  <si>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</si>
  <si>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</si>
  <si>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</si>
  <si>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</si>
  <si>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</si>
  <si>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</si>
  <si>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</si>
  <si>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</si>
  <si>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</si>
  <si>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</si>
  <si>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</si>
  <si>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</si>
  <si>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</si>
  <si>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</si>
  <si>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</si>
  <si>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</si>
  <si>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</si>
  <si>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</si>
  <si>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</si>
  <si>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</si>
  <si>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</si>
  <si>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</si>
  <si>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</si>
  <si>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</si>
  <si>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</si>
  <si>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</si>
  <si>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</si>
  <si>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</si>
  <si>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</si>
  <si>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</si>
  <si>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</si>
  <si>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</si>
  <si>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</si>
  <si>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</si>
  <si>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</si>
  <si>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</si>
  <si>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</si>
  <si>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</si>
  <si>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</si>
  <si>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</si>
  <si>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</si>
  <si>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</si>
  <si>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</si>
  <si>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</si>
  <si>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</si>
  <si>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</si>
  <si>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</si>
  <si>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</si>
  <si>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</si>
  <si>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</si>
  <si>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</si>
  <si>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</si>
  <si>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</si>
  <si>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</si>
  <si>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</si>
  <si>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</si>
  <si>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</si>
  <si>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</si>
  <si>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</si>
  <si>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</si>
  <si>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</si>
  <si>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</si>
  <si>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</si>
  <si>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</si>
  <si>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</si>
  <si>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</si>
  <si>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</si>
  <si>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</si>
  <si>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</si>
  <si>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</si>
  <si>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</si>
  <si>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</si>
  <si>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</si>
  <si>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</si>
  <si>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</si>
  <si>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</si>
  <si>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</si>
  <si>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</si>
  <si>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</si>
  <si>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</si>
  <si>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</si>
  <si>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</si>
  <si>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</si>
  <si>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</si>
  <si>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</si>
  <si>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</si>
  <si>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</si>
  <si>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</si>
  <si>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</si>
  <si>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</si>
  <si>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</si>
  <si>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</si>
  <si>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</si>
  <si>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</si>
  <si>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</si>
  <si>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</si>
  <si>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</si>
  <si>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</si>
  <si>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</si>
  <si>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</si>
  <si>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</si>
  <si>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</si>
  <si>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</si>
  <si>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</si>
  <si>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</si>
  <si>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</si>
  <si>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</si>
  <si>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</si>
  <si>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</si>
  <si>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</si>
  <si>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</si>
  <si>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</si>
  <si>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</si>
  <si>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</si>
  <si>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</si>
  <si>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</si>
  <si>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</si>
  <si>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</si>
  <si>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</si>
  <si>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</si>
  <si>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</si>
  <si>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</si>
  <si>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</si>
  <si>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</si>
  <si>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</si>
  <si>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</si>
  <si>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</si>
  <si>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</si>
  <si>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</si>
  <si>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</si>
  <si>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</si>
  <si>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</si>
  <si>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</si>
  <si>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</si>
  <si>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</si>
  <si>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</si>
  <si>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</si>
  <si>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</si>
  <si>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</si>
  <si>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</si>
  <si>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</si>
  <si>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</si>
  <si>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</si>
  <si>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</si>
  <si>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</si>
  <si>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</si>
  <si>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</si>
  <si>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</si>
  <si>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</si>
  <si>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</si>
  <si>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</si>
  <si>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</si>
  <si>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</si>
  <si>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</si>
  <si>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</si>
  <si>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</si>
  <si>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</si>
  <si>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</si>
  <si>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</si>
  <si>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</si>
  <si>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</si>
  <si>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</si>
  <si>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</si>
  <si>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</si>
  <si>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</si>
  <si>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</si>
  <si>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</si>
  <si>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</si>
  <si>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</si>
  <si>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</si>
  <si>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</si>
  <si>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</si>
  <si>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</si>
  <si>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</si>
  <si>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</si>
  <si>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</si>
  <si>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</si>
  <si>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</si>
  <si>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</si>
  <si>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</si>
  <si>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</si>
  <si>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</si>
  <si>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</si>
  <si>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</si>
  <si>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</si>
  <si>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</si>
  <si>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</si>
  <si>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</si>
  <si>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</si>
  <si>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</si>
  <si>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</si>
  <si>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</si>
  <si>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</si>
  <si>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</si>
  <si>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</si>
  <si>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</si>
  <si>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</si>
  <si>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</si>
  <si>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</si>
  <si>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</si>
  <si>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</si>
  <si>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</si>
  <si>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</si>
  <si>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</si>
  <si>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</si>
  <si>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</si>
  <si>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</si>
  <si>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</si>
  <si>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</si>
  <si>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</si>
  <si>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</si>
  <si>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</si>
  <si>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</si>
  <si>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</si>
  <si>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</si>
  <si>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</si>
  <si>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</si>
  <si>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</si>
  <si>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</si>
  <si>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</si>
  <si>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</si>
  <si>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</si>
  <si>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</si>
  <si>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</si>
  <si>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</si>
  <si>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</si>
  <si>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</si>
  <si>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</si>
  <si>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</si>
  <si>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</si>
  <si>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</si>
  <si>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</si>
  <si>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</si>
  <si>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</si>
  <si>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</si>
  <si>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</si>
  <si>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</si>
  <si>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</si>
  <si>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</si>
  <si>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</si>
  <si>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</si>
  <si>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</si>
  <si>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</si>
  <si>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</si>
  <si>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</si>
  <si>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</si>
  <si>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</si>
  <si>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</si>
  <si>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</si>
  <si>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</si>
  <si>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</si>
  <si>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</si>
  <si>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</si>
  <si>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</si>
  <si>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</si>
  <si>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</si>
  <si>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</si>
  <si>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</si>
  <si>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</si>
  <si>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</si>
  <si>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</si>
  <si>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</si>
  <si>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</si>
  <si>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</si>
  <si>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</si>
  <si>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</si>
  <si>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</si>
  <si>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</si>
  <si>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</si>
  <si>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</si>
  <si>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</si>
  <si>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</si>
  <si>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</si>
  <si>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</si>
  <si>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</si>
  <si>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</si>
  <si>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</si>
  <si>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</si>
  <si>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</si>
  <si>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</si>
  <si>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</si>
  <si>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</si>
  <si>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</si>
  <si>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</si>
  <si>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</si>
  <si>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</si>
  <si>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</si>
  <si>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</si>
  <si>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</si>
  <si>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</si>
  <si>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</si>
  <si>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</si>
  <si>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</si>
  <si>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</si>
  <si>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</si>
  <si>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</si>
  <si>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</si>
  <si>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</si>
  <si>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</si>
  <si>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</si>
  <si>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</si>
  <si>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</si>
  <si>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</si>
  <si>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</si>
  <si>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</si>
  <si>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</si>
  <si>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</si>
  <si>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</si>
  <si>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</si>
  <si>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</si>
  <si>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</si>
  <si>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</si>
  <si>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</si>
  <si>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</si>
  <si>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</si>
  <si>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</si>
  <si>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</si>
  <si>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</si>
  <si>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</si>
  <si>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</si>
  <si>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</si>
  <si>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</si>
  <si>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</si>
  <si>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</si>
  <si>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</si>
  <si>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</si>
  <si>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</si>
  <si>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</si>
  <si>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</si>
  <si>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</si>
  <si>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</si>
  <si>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</si>
  <si>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</si>
  <si>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</si>
  <si>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</si>
  <si>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</si>
  <si>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</si>
  <si>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</si>
  <si>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</si>
  <si>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</si>
  <si>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</si>
  <si>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</si>
  <si>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</si>
  <si>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</si>
  <si>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</si>
  <si>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</si>
  <si>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</si>
  <si>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</si>
  <si>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</si>
  <si>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</si>
  <si>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</si>
  <si>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</si>
  <si>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</si>
  <si>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</si>
  <si>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</si>
  <si>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</si>
  <si>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</si>
  <si>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</si>
  <si>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</si>
  <si>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</si>
  <si>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</si>
  <si>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</si>
  <si>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</si>
  <si>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</si>
  <si>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</si>
  <si>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</si>
  <si>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</si>
  <si>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</si>
  <si>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</si>
  <si>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</si>
  <si>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</si>
  <si>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</si>
  <si>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</si>
  <si>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</si>
  <si>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</si>
  <si>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</si>
  <si>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</si>
  <si>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</si>
  <si>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</si>
  <si>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</si>
  <si>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</si>
  <si>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</si>
  <si>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</si>
  <si>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</si>
  <si>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</si>
  <si>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</si>
  <si>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</si>
  <si>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</si>
  <si>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</si>
  <si>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</si>
  <si>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</si>
  <si>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</si>
  <si>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</si>
  <si>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</si>
  <si>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</si>
  <si>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</si>
  <si>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</si>
  <si>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</si>
  <si>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</si>
  <si>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</si>
  <si>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</si>
  <si>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</si>
  <si>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</si>
  <si>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</si>
  <si>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</si>
  <si>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</si>
  <si>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</si>
  <si>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</si>
  <si>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</si>
  <si>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</si>
  <si>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</si>
  <si>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</si>
  <si>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</si>
  <si>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</si>
  <si>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</si>
  <si>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</si>
  <si>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</si>
  <si>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</si>
  <si>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</si>
  <si>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</si>
  <si>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</si>
  <si>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</si>
  <si>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</si>
  <si>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</si>
  <si>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</si>
  <si>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</si>
  <si>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</si>
  <si>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</si>
  <si>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</si>
  <si>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</si>
  <si>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</si>
  <si>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</si>
  <si>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</si>
  <si>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</si>
  <si>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</si>
  <si>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</si>
  <si>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</si>
  <si>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</si>
  <si>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</si>
  <si>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</si>
  <si>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</si>
  <si>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</si>
  <si>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</si>
  <si>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</si>
  <si>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</si>
  <si>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</si>
  <si>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</si>
  <si>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</si>
  <si>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</si>
  <si>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</si>
  <si>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</si>
  <si>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</si>
  <si>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</si>
  <si>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</si>
  <si>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</si>
  <si>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</si>
  <si>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</si>
  <si>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</si>
  <si>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</si>
  <si>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</si>
  <si>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</si>
  <si>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</si>
  <si>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</si>
  <si>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</si>
  <si>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</si>
  <si>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</si>
  <si>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</si>
  <si>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</si>
  <si>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</si>
  <si>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</si>
  <si>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</si>
  <si>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</si>
  <si>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</si>
  <si>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</si>
  <si>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</si>
  <si>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</si>
  <si>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</si>
  <si>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</si>
  <si>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</si>
  <si>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</si>
  <si>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</si>
  <si>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</si>
  <si>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</si>
  <si>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</si>
  <si>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</si>
  <si>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</si>
  <si>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</si>
  <si>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</si>
  <si>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</si>
  <si>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</si>
  <si>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</si>
  <si>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</si>
  <si>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</si>
  <si>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</si>
  <si>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</si>
  <si>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</si>
  <si>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</si>
  <si>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</si>
  <si>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</si>
  <si>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</si>
  <si>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</si>
  <si>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</si>
  <si>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</si>
  <si>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</si>
  <si>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</si>
  <si>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</si>
  <si>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</si>
  <si>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</si>
  <si>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</si>
  <si>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</si>
  <si>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</si>
  <si>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</si>
  <si>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</si>
  <si>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</si>
  <si>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</si>
  <si>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</si>
  <si>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</si>
  <si>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</si>
  <si>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</si>
  <si>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</si>
  <si>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</si>
  <si>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</si>
  <si>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</si>
  <si>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</si>
  <si>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</si>
  <si>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</si>
  <si>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</si>
  <si>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</si>
  <si>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</si>
  <si>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</si>
  <si>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</si>
  <si>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</si>
  <si>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</si>
  <si>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</si>
  <si>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</si>
  <si>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</si>
  <si>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</si>
  <si>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</si>
  <si>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</si>
  <si>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</si>
  <si>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</si>
  <si>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</si>
  <si>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</si>
  <si>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</si>
  <si>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</si>
  <si>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</si>
  <si>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</si>
  <si>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</si>
  <si>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</si>
  <si>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</si>
  <si>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</si>
  <si>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</si>
  <si>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</si>
  <si>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</si>
  <si>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</si>
  <si>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</si>
  <si>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</si>
  <si>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</si>
  <si>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</si>
  <si>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</si>
  <si>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</si>
  <si>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</si>
  <si>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</si>
  <si>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</si>
  <si>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</si>
  <si>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</si>
  <si>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</si>
  <si>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</si>
  <si>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</si>
  <si>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</si>
  <si>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</si>
  <si>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</si>
  <si>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</si>
  <si>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</si>
  <si>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</si>
  <si>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</si>
  <si>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</si>
  <si>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</si>
  <si>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</si>
  <si>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</si>
  <si>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</si>
  <si>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</si>
  <si>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</si>
  <si>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</si>
  <si>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</si>
  <si>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</si>
  <si>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</si>
  <si>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</si>
  <si>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</si>
  <si>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</si>
  <si>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</si>
  <si>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</si>
  <si>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</si>
  <si>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</si>
  <si>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</si>
  <si>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</si>
  <si>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</si>
  <si>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</si>
  <si>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</si>
  <si>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</si>
  <si>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</si>
  <si>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</si>
  <si>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</si>
  <si>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</si>
  <si>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</si>
  <si>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</si>
  <si>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</si>
  <si>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</si>
  <si>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</si>
  <si>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</si>
  <si>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</si>
  <si>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</si>
  <si>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</si>
  <si>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</si>
  <si>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</si>
  <si>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</si>
  <si>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</si>
  <si>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</si>
  <si>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</si>
  <si>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</si>
  <si>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</si>
  <si>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</si>
  <si>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</si>
  <si>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</si>
  <si>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</si>
  <si>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</si>
  <si>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</si>
  <si>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</si>
  <si>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</si>
  <si>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</si>
  <si>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</si>
  <si>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</si>
  <si>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</si>
  <si>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</si>
  <si>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</si>
  <si>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</si>
  <si>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</si>
  <si>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</si>
  <si>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</si>
  <si>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</si>
  <si>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</si>
  <si>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</si>
  <si>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</si>
  <si>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</si>
  <si>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</si>
  <si>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</si>
  <si>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</si>
  <si>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</si>
  <si>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</si>
  <si>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</si>
  <si>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</si>
  <si>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</si>
  <si>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</si>
  <si>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</si>
  <si>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</si>
  <si>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</si>
  <si>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</si>
  <si>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</si>
  <si>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</si>
  <si>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</si>
  <si>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</si>
  <si>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</si>
  <si>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</si>
  <si>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</si>
  <si>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</si>
  <si>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</si>
  <si>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</si>
  <si>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</si>
  <si>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</si>
  <si>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</si>
  <si>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</si>
  <si>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</si>
  <si>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</si>
  <si>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</si>
  <si>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</si>
  <si>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</si>
  <si>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</si>
  <si>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</si>
  <si>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</si>
  <si>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</si>
  <si>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</si>
  <si>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</si>
  <si>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</si>
  <si>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</si>
  <si>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</si>
  <si>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</si>
  <si>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</si>
  <si>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</si>
  <si>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</si>
  <si>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</si>
  <si>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</si>
  <si>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</si>
  <si>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</si>
  <si>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</si>
  <si>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</si>
  <si>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</si>
  <si>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</si>
  <si>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</si>
  <si>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</si>
  <si>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</si>
  <si>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</si>
  <si>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</si>
  <si>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</si>
  <si>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</si>
  <si>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</si>
  <si>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</si>
  <si>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</si>
  <si>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</si>
  <si>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</si>
  <si>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</si>
  <si>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</si>
  <si>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</si>
  <si>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</si>
  <si>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</si>
  <si>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</si>
  <si>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</si>
  <si>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</si>
  <si>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</si>
  <si>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</si>
  <si>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</si>
  <si>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</si>
  <si>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</si>
  <si>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</si>
  <si>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</si>
  <si>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</si>
  <si>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</si>
  <si>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</si>
  <si>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</si>
  <si>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</si>
  <si>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</si>
  <si>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</si>
  <si>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</si>
  <si>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</si>
  <si>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</si>
  <si>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</si>
  <si>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</si>
  <si>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</si>
  <si>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</si>
  <si>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</si>
  <si>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</si>
  <si>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</si>
  <si>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</si>
  <si>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</si>
  <si>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</si>
  <si>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</si>
  <si>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</si>
  <si>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</si>
  <si>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</si>
  <si>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</si>
  <si>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</si>
  <si>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</si>
  <si>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</si>
  <si>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</si>
  <si>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</si>
  <si>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</si>
  <si>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</si>
  <si>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</si>
  <si>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</si>
  <si>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</si>
  <si>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</si>
  <si>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</si>
  <si>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</si>
  <si>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</si>
  <si>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</si>
  <si>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</si>
  <si>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</si>
  <si>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</si>
  <si>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</si>
  <si>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</si>
  <si>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</si>
  <si>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</si>
  <si>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</si>
  <si>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</si>
  <si>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</si>
  <si>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</si>
  <si>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</si>
  <si>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</si>
  <si>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</si>
  <si>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</si>
  <si>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</si>
  <si>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</si>
  <si>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</si>
  <si>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</si>
  <si>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</si>
  <si>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</si>
  <si>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</si>
  <si>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</si>
  <si>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</si>
  <si>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</si>
  <si>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</si>
  <si>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</si>
  <si>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</si>
  <si>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</si>
  <si>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</si>
  <si>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</si>
  <si>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</si>
  <si>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</si>
  <si>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</si>
  <si>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</si>
  <si>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</si>
  <si>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</si>
  <si>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</si>
  <si>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</si>
  <si>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</si>
  <si>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</si>
  <si>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</si>
  <si>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</si>
  <si>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</si>
  <si>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</si>
  <si>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</si>
  <si>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</si>
  <si>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</si>
  <si>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</si>
  <si>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</si>
  <si>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</si>
  <si>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</si>
  <si>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</si>
  <si>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</si>
  <si>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</si>
  <si>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</si>
  <si>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</si>
  <si>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</si>
  <si>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</si>
  <si>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</si>
  <si>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</si>
  <si>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</si>
  <si>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</si>
  <si>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</si>
  <si>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</si>
  <si>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</si>
  <si>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</si>
  <si>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</si>
  <si>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</si>
  <si>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</si>
  <si>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</si>
  <si>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</si>
  <si>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</si>
  <si>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</si>
  <si>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</si>
  <si>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</si>
  <si>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</si>
  <si>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</si>
  <si>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</si>
  <si>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</si>
  <si>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</si>
  <si>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</si>
  <si>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</si>
  <si>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</si>
  <si>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</si>
  <si>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</si>
  <si>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</si>
  <si>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</si>
  <si>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</si>
  <si>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</si>
  <si>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</si>
  <si>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</si>
  <si>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</si>
  <si>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</si>
  <si>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</si>
  <si>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</si>
  <si>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</si>
  <si>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</si>
  <si>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</si>
  <si>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</si>
  <si>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</si>
  <si>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</si>
  <si>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</si>
  <si>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</si>
  <si>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</si>
  <si>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</si>
  <si>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</si>
  <si>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</si>
  <si>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</si>
  <si>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</si>
  <si>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</si>
  <si>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</si>
  <si>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</si>
  <si>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</si>
  <si>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</si>
  <si>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</si>
  <si>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</si>
  <si>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</si>
  <si>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</si>
  <si>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</si>
  <si>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</si>
  <si>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</si>
  <si>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</si>
  <si>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</si>
  <si>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</si>
  <si>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</si>
  <si>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</si>
  <si>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</si>
  <si>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</si>
  <si>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</si>
  <si>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</si>
  <si>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</si>
  <si>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</si>
  <si>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</si>
  <si>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</si>
  <si>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</si>
  <si>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</si>
  <si>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</si>
  <si>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</si>
  <si>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</si>
  <si>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</si>
  <si>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</si>
  <si>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</si>
  <si>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</si>
  <si>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</si>
  <si>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</si>
  <si>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</si>
  <si>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</si>
  <si>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</si>
  <si>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</si>
  <si>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</si>
  <si>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</si>
  <si>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</si>
  <si>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</si>
  <si>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</si>
  <si>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</si>
  <si>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</si>
  <si>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</si>
  <si>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</si>
  <si>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</si>
  <si>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</si>
  <si>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</si>
  <si>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</si>
  <si>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</si>
  <si>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</si>
  <si>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</si>
  <si>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</si>
  <si>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</si>
  <si>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</si>
  <si>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</si>
  <si>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</si>
  <si>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</si>
  <si>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</si>
  <si>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</si>
  <si>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</si>
  <si>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</si>
  <si>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</si>
  <si>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</si>
  <si>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</si>
  <si>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</si>
  <si>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</si>
  <si>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</si>
  <si>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</si>
  <si>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</si>
  <si>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</si>
  <si>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</si>
  <si>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</si>
  <si>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</si>
  <si>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</si>
  <si>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</si>
  <si>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</si>
  <si>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</si>
  <si>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</si>
  <si>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</si>
  <si>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</si>
  <si>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</si>
  <si>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</si>
  <si>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</si>
  <si>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</si>
  <si>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</si>
  <si>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</si>
  <si>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</si>
  <si>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</si>
  <si>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</si>
  <si>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</si>
  <si>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</si>
  <si>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</si>
  <si>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</si>
  <si>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</si>
  <si>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</si>
  <si>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</si>
  <si>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</si>
  <si>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</si>
  <si>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</si>
  <si>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</si>
  <si>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</si>
  <si>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</si>
  <si>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</si>
  <si>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</si>
  <si>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</si>
  <si>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</si>
  <si>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</si>
  <si>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</si>
  <si>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</si>
  <si>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</si>
  <si>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</si>
  <si>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</si>
  <si>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</si>
  <si>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</si>
  <si>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</si>
  <si>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</si>
  <si>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</si>
  <si>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</si>
  <si>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</si>
  <si>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</si>
  <si>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</si>
  <si>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</si>
  <si>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</si>
  <si>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</si>
  <si>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</si>
  <si>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</si>
  <si>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</si>
  <si>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</si>
  <si>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</si>
  <si>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</si>
  <si>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</si>
  <si>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</si>
  <si>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</si>
  <si>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</si>
  <si>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</si>
  <si>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</si>
  <si>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</si>
  <si>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</si>
  <si>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</si>
  <si>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</si>
  <si>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</si>
  <si>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</si>
  <si>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</si>
  <si>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</si>
  <si>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</si>
  <si>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</si>
  <si>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</si>
  <si>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</si>
  <si>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</si>
  <si>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</si>
  <si>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</si>
  <si>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</si>
  <si>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</si>
  <si>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</si>
  <si>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</si>
  <si>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</si>
  <si>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</si>
  <si>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</si>
  <si>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</si>
  <si>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</si>
  <si>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</si>
  <si>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</si>
  <si>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</si>
  <si>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</si>
  <si>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</si>
  <si>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</si>
  <si>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</si>
  <si>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</si>
  <si>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</si>
  <si>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</si>
  <si>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</si>
  <si>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</si>
  <si>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</si>
  <si>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</si>
  <si>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</si>
  <si>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</si>
  <si>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</si>
  <si>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</si>
  <si>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</si>
  <si>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</si>
  <si>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</si>
  <si>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</si>
  <si>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</si>
  <si>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</si>
  <si>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</si>
  <si>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</si>
  <si>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</si>
  <si>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</si>
  <si>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</si>
  <si>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</si>
  <si>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</si>
  <si>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</si>
  <si>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</si>
  <si>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</si>
  <si>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</si>
  <si>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</si>
  <si>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</si>
  <si>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</si>
  <si>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</si>
  <si>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</si>
  <si>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</si>
  <si>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</si>
  <si>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</si>
  <si>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</si>
  <si>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</si>
  <si>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</si>
  <si>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</si>
  <si>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</si>
  <si>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</si>
  <si>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</si>
  <si>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</si>
  <si>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</si>
  <si>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</si>
  <si>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</si>
  <si>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</si>
  <si>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</si>
  <si>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</si>
  <si>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</si>
  <si>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</si>
  <si>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</si>
  <si>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</si>
  <si>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</si>
  <si>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</si>
  <si>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</si>
  <si>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</si>
  <si>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</si>
  <si>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</si>
  <si>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</si>
  <si>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</si>
  <si>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</si>
  <si>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</si>
  <si>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</si>
  <si>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</si>
  <si>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</si>
  <si>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</si>
  <si>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</si>
  <si>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</si>
  <si>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</si>
  <si>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</si>
  <si>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</si>
  <si>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</si>
  <si>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</si>
  <si>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</si>
  <si>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</si>
  <si>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</si>
  <si>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</si>
  <si>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</si>
  <si>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</si>
  <si>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</si>
  <si>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</si>
  <si>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</si>
  <si>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</si>
  <si>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</si>
  <si>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</si>
  <si>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</si>
  <si>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</si>
  <si>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</si>
  <si>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</si>
  <si>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</si>
  <si>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</si>
  <si>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</si>
  <si>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</si>
  <si>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</si>
  <si>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</si>
  <si>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</si>
  <si>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</si>
  <si>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</si>
  <si>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</si>
  <si>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</si>
  <si>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</si>
  <si>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</si>
  <si>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</si>
  <si>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</si>
  <si>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</si>
  <si>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</si>
  <si>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</si>
  <si>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</si>
  <si>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</si>
  <si>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</si>
  <si>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</si>
  <si>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</si>
  <si>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</si>
  <si>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</si>
  <si>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</si>
  <si>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</si>
  <si>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</si>
  <si>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</si>
  <si>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</si>
  <si>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</si>
  <si>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</si>
  <si>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</si>
  <si>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</si>
  <si>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</si>
  <si>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</si>
  <si>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</si>
  <si>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</si>
  <si>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</si>
  <si>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</si>
  <si>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</si>
  <si>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</si>
  <si>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</si>
  <si>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</si>
  <si>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</si>
  <si>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</si>
  <si>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</si>
  <si>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</si>
  <si>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</si>
  <si>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</si>
  <si>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</si>
  <si>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</si>
  <si>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</si>
  <si>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</si>
  <si>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</si>
  <si>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</si>
  <si>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</si>
  <si>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</si>
  <si>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</si>
  <si>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</si>
  <si>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</si>
  <si>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</si>
  <si>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</si>
  <si>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</si>
  <si>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</si>
  <si>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</si>
  <si>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</si>
  <si>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</si>
  <si>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</si>
  <si>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</si>
  <si>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</si>
  <si>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</si>
  <si>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</si>
  <si>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</si>
  <si>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</si>
  <si>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</si>
  <si>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</si>
  <si>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</si>
  <si>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</si>
  <si>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</si>
  <si>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</si>
  <si>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</si>
  <si>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</si>
  <si>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</si>
  <si>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</si>
  <si>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</si>
  <si>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</si>
  <si>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</si>
  <si>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</si>
  <si>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</si>
  <si>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</si>
  <si>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</si>
  <si>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</si>
  <si>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</si>
  <si>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</si>
  <si>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</si>
  <si>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</si>
  <si>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</si>
  <si>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</si>
  <si>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</si>
  <si>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</si>
  <si>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</si>
  <si>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</si>
  <si>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</si>
  <si>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</si>
  <si>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</si>
  <si>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</si>
  <si>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</si>
  <si>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</si>
  <si>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</si>
  <si>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</si>
  <si>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</si>
  <si>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</si>
  <si>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</si>
  <si>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</si>
  <si>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</si>
  <si>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</si>
  <si>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</si>
  <si>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</si>
  <si>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</si>
  <si>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</si>
  <si>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</si>
  <si>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</si>
  <si>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</si>
  <si>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</si>
  <si>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</si>
  <si>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</si>
  <si>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</si>
  <si>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</si>
  <si>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</si>
  <si>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</si>
  <si>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</si>
  <si>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</si>
  <si>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</si>
  <si>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</si>
  <si>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</si>
  <si>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</si>
  <si>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</si>
  <si>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</si>
  <si>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</si>
  <si>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</si>
  <si>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</si>
  <si>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</si>
  <si>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</si>
  <si>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</si>
  <si>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</si>
  <si>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</si>
  <si>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</si>
  <si>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</si>
  <si>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</si>
  <si>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</si>
  <si>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</si>
  <si>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</si>
  <si>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</si>
  <si>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</si>
  <si>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</si>
  <si>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</si>
  <si>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</si>
  <si>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</si>
  <si>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</si>
  <si>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</si>
  <si>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</si>
  <si>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</si>
  <si>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</si>
  <si>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</si>
  <si>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</si>
  <si>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</si>
  <si>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</si>
  <si>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</si>
  <si>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</si>
  <si>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</si>
  <si>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</si>
  <si>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</si>
  <si>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</si>
  <si>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</si>
  <si>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</si>
  <si>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</si>
  <si>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</si>
  <si>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</si>
  <si>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</si>
  <si>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</si>
  <si>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</si>
  <si>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</si>
  <si>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</si>
  <si>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</si>
  <si>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</si>
  <si>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</si>
  <si>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</si>
  <si>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</si>
  <si>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</si>
  <si>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</si>
  <si>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</si>
  <si>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</si>
  <si>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</si>
  <si>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</si>
  <si>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</si>
  <si>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</si>
  <si>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</si>
  <si>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</si>
  <si>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</si>
  <si>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</si>
  <si>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</si>
  <si>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</si>
  <si>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</si>
  <si>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</si>
  <si>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</si>
  <si>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</si>
  <si>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</si>
  <si>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</si>
  <si>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</si>
  <si>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</si>
  <si>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</si>
  <si>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</si>
  <si>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</si>
  <si>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</si>
  <si>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</si>
  <si>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</si>
  <si>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</si>
  <si>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</si>
  <si>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</si>
  <si>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</si>
  <si>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</si>
  <si>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</si>
  <si>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</si>
  <si>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</si>
  <si>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</si>
  <si>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</si>
  <si>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</si>
  <si>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</si>
  <si>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</si>
  <si>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</si>
  <si>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</si>
  <si>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</si>
  <si>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</si>
  <si>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</si>
  <si>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</si>
  <si>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</si>
  <si>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</si>
  <si>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</si>
  <si>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</si>
  <si>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</si>
  <si>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</si>
  <si>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</si>
  <si>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</si>
  <si>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</si>
  <si>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</si>
  <si>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</si>
  <si>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</si>
  <si>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</si>
  <si>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</si>
  <si>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</si>
  <si>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</si>
  <si>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</si>
  <si>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</si>
  <si>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</si>
  <si>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</si>
  <si>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</si>
  <si>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</si>
  <si>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</si>
  <si>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</si>
  <si>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</si>
  <si>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</si>
  <si>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</si>
  <si>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</si>
  <si>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</si>
  <si>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</si>
  <si>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</si>
  <si>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</si>
  <si>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</si>
  <si>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</si>
  <si>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</si>
  <si>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</si>
  <si>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</si>
  <si>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</si>
  <si>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</si>
  <si>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</si>
  <si>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</si>
  <si>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</si>
  <si>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</si>
  <si>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</si>
  <si>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</si>
  <si>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</si>
  <si>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</si>
  <si>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</si>
  <si>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</si>
  <si>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</si>
  <si>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</si>
  <si>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</si>
  <si>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</si>
  <si>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</si>
  <si>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</si>
  <si>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</si>
  <si>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</si>
  <si>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</si>
  <si>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</si>
  <si>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</si>
  <si>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</si>
  <si>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</si>
  <si>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</si>
  <si>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</si>
  <si>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</si>
  <si>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</si>
  <si>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</si>
  <si>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</si>
  <si>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</si>
  <si>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</si>
  <si>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</si>
  <si>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</si>
  <si>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</si>
  <si>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</si>
  <si>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</si>
  <si>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</si>
  <si>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</si>
  <si>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</si>
  <si>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</si>
  <si>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</si>
  <si>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</si>
  <si>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</si>
  <si>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</si>
  <si>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</si>
  <si>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</si>
  <si>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</si>
  <si>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</si>
  <si>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</si>
  <si>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</si>
  <si>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</si>
  <si>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</si>
  <si>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</si>
  <si>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</si>
  <si>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</si>
  <si>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</si>
  <si>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</si>
  <si>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</si>
  <si>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</si>
  <si>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</si>
  <si>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</si>
  <si>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</si>
  <si>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</si>
  <si>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</si>
  <si>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</si>
  <si>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</si>
  <si>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</si>
  <si>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</si>
  <si>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</si>
  <si>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</si>
  <si>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</si>
  <si>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</si>
  <si>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</si>
  <si>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</si>
  <si>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</si>
  <si>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</si>
  <si>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</si>
  <si>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</si>
  <si>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</si>
  <si>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</si>
  <si>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</si>
  <si>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</si>
  <si>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</si>
  <si>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</si>
  <si>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</si>
  <si>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</si>
  <si>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</si>
  <si>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</si>
  <si>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</si>
  <si>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</si>
  <si>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</si>
  <si>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</si>
  <si>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</si>
  <si>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</si>
  <si>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</si>
  <si>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</si>
  <si>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</si>
  <si>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</si>
  <si>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</si>
  <si>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</si>
  <si>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</si>
  <si>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</si>
  <si>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</si>
  <si>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</si>
  <si>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</si>
  <si>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</si>
  <si>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</si>
  <si>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</si>
  <si>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</si>
  <si>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</si>
  <si>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</si>
  <si>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</si>
  <si>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</si>
  <si>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</si>
  <si>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</si>
  <si>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</si>
  <si>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</si>
  <si>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</si>
  <si>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</si>
  <si>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</si>
  <si>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</si>
  <si>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</si>
  <si>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</si>
  <si>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</si>
  <si>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</si>
  <si>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</si>
  <si>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</si>
  <si>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</si>
  <si>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</si>
  <si>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</si>
  <si>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</si>
  <si>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</si>
  <si>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</si>
  <si>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</si>
  <si>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</si>
  <si>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</si>
  <si>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</si>
  <si>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</si>
  <si>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</si>
  <si>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</si>
  <si>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</si>
  <si>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</si>
  <si>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</si>
  <si>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</si>
  <si>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</si>
  <si>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</si>
  <si>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</si>
  <si>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</si>
  <si>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</si>
  <si>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</si>
  <si>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</si>
  <si>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</si>
  <si>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</si>
  <si>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</si>
  <si>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</si>
  <si>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</si>
  <si>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</si>
  <si>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</si>
  <si>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</si>
  <si>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</si>
  <si>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</si>
  <si>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</si>
  <si>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</si>
  <si>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</si>
  <si>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</si>
  <si>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</si>
  <si>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</si>
  <si>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</si>
  <si>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</si>
  <si>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</si>
  <si>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</si>
  <si>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</si>
  <si>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</si>
  <si>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</si>
  <si>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</si>
  <si>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</si>
  <si>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</si>
  <si>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</si>
  <si>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</si>
  <si>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</si>
  <si>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</si>
  <si>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</si>
  <si>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</si>
  <si>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</si>
  <si>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</si>
  <si>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</si>
  <si>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</si>
  <si>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</si>
  <si>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</si>
  <si>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</si>
  <si>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</si>
  <si>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</si>
  <si>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</si>
  <si>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</si>
  <si>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</si>
  <si>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</si>
  <si>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</si>
  <si>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</si>
  <si>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</si>
  <si>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</si>
  <si>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</si>
  <si>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</si>
  <si>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</si>
  <si>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</si>
  <si>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</si>
  <si>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</si>
  <si>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</si>
  <si>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</si>
  <si>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</si>
  <si>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</si>
  <si>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</si>
  <si>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</si>
  <si>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</si>
  <si>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</si>
  <si>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</si>
  <si>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</si>
  <si>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</si>
  <si>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</si>
  <si>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</si>
  <si>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</si>
  <si>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</si>
  <si>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</si>
  <si>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</si>
  <si>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</si>
  <si>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</si>
  <si>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</si>
  <si>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</si>
  <si>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</si>
  <si>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</si>
  <si>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</si>
  <si>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</si>
  <si>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</si>
  <si>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</si>
  <si>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</si>
  <si>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</si>
  <si>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</si>
  <si>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</si>
  <si>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</si>
  <si>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</si>
  <si>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</si>
  <si>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</si>
  <si>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</si>
  <si>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</si>
  <si>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</si>
  <si>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</si>
  <si>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</si>
  <si>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</si>
  <si>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</si>
  <si>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</si>
  <si>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</si>
  <si>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</si>
  <si>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</si>
  <si>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</si>
  <si>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</si>
  <si>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</si>
  <si>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</si>
  <si>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</si>
  <si>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</si>
  <si>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</si>
  <si>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</si>
  <si>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</si>
  <si>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</si>
  <si>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</si>
  <si>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</si>
  <si>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</si>
  <si>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</si>
  <si>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</si>
  <si>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</si>
  <si>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</si>
  <si>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</si>
  <si>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</si>
  <si>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</si>
  <si>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</si>
  <si>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</si>
  <si>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</si>
  <si>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</si>
  <si>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</si>
  <si>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</si>
  <si>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</si>
  <si>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</si>
  <si>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</si>
  <si>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</si>
  <si>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</si>
  <si>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</si>
  <si>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</si>
  <si>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</si>
  <si>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</si>
  <si>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</si>
  <si>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</si>
  <si>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</si>
  <si>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</si>
  <si>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</si>
  <si>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</si>
  <si>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</si>
  <si>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</si>
  <si>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</si>
  <si>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</si>
  <si>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</si>
  <si>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</si>
  <si>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</si>
  <si>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</si>
  <si>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</si>
  <si>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</si>
  <si>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</si>
  <si>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</si>
  <si>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</si>
  <si>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</si>
  <si>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</si>
  <si>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</si>
  <si>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</si>
  <si>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</si>
  <si>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</si>
  <si>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</si>
  <si>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</si>
  <si>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</si>
  <si>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</si>
  <si>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</si>
  <si>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</si>
  <si>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</si>
  <si>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</si>
  <si>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</si>
  <si>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</si>
  <si>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</si>
  <si>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</si>
  <si>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</si>
  <si>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</si>
  <si>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</si>
  <si>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</si>
  <si>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</si>
  <si>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</si>
  <si>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</si>
  <si>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</si>
  <si>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</si>
  <si>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</si>
  <si>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</si>
  <si>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</si>
  <si>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</si>
  <si>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</si>
  <si>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</si>
  <si>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</si>
  <si>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</si>
  <si>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</si>
  <si>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</si>
  <si>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</si>
  <si>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</si>
  <si>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</si>
  <si>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</si>
  <si>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</si>
  <si>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</si>
  <si>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</si>
  <si>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</si>
  <si>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</si>
  <si>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</si>
  <si>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</si>
  <si>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</si>
  <si>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</si>
  <si>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</si>
  <si>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</si>
  <si>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</si>
  <si>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</si>
  <si>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</si>
  <si>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</si>
  <si>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</si>
  <si>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</si>
  <si>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</si>
  <si>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</si>
  <si>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</si>
  <si>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</si>
  <si>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</si>
  <si>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</si>
  <si>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</si>
  <si>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</si>
  <si>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</si>
  <si>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</si>
  <si>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</si>
  <si>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</si>
  <si>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</si>
  <si>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</si>
  <si>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</si>
  <si>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</si>
  <si>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</si>
  <si>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</si>
  <si>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</si>
  <si>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</si>
  <si>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</si>
  <si>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</si>
  <si>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</si>
  <si>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</si>
  <si>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</si>
  <si>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</si>
  <si>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</si>
  <si>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</si>
  <si>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</si>
  <si>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</si>
  <si>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</si>
  <si>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</si>
  <si>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</si>
  <si>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</si>
  <si>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</si>
  <si>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</si>
  <si>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</si>
  <si>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</si>
  <si>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</si>
  <si>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</si>
  <si>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</si>
  <si>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</si>
  <si>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</si>
  <si>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</si>
  <si>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</si>
  <si>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</si>
  <si>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</si>
  <si>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</si>
  <si>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</si>
  <si>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</si>
  <si>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</si>
  <si>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</si>
  <si>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</si>
  <si>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</si>
  <si>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</si>
  <si>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</si>
  <si>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</si>
  <si>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</si>
  <si>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</si>
  <si>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</si>
  <si>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</si>
  <si>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</si>
  <si>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</si>
  <si>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</si>
  <si>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</si>
  <si>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</si>
  <si>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</si>
  <si>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</si>
  <si>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</si>
  <si>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</si>
  <si>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</si>
  <si>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</si>
  <si>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</si>
  <si>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</si>
  <si>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</si>
  <si>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</si>
  <si>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</si>
  <si>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</si>
  <si>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</si>
  <si>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</si>
  <si>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</si>
  <si>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</si>
  <si>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</si>
  <si>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</si>
  <si>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</si>
  <si>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</si>
  <si>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</si>
  <si>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</si>
  <si>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</si>
  <si>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</si>
  <si>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</si>
  <si>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</si>
  <si>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</si>
  <si>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</si>
  <si>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</si>
  <si>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</si>
  <si>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</si>
  <si>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</si>
  <si>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</si>
  <si>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</si>
  <si>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</si>
  <si>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</si>
  <si>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</si>
  <si>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</si>
  <si>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</si>
  <si>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</si>
  <si>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</si>
  <si>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</si>
  <si>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</si>
  <si>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</si>
  <si>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</si>
  <si>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</si>
  <si>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</si>
  <si>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</si>
  <si>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</si>
  <si>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</si>
  <si>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</si>
  <si>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</si>
  <si>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</si>
  <si>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</si>
  <si>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</si>
  <si>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</si>
  <si>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</si>
  <si>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</si>
  <si>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</si>
  <si>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</si>
  <si>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</si>
  <si>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</si>
  <si>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</si>
  <si>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</si>
  <si>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</si>
  <si>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</si>
  <si>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</si>
  <si>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</si>
  <si>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</si>
  <si>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</si>
  <si>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</si>
  <si>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</si>
  <si>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</si>
  <si>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</si>
  <si>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</si>
  <si>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</si>
  <si>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</si>
  <si>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</si>
  <si>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</si>
  <si>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</si>
  <si>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</si>
  <si>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</si>
  <si>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</si>
  <si>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</si>
  <si>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</si>
  <si>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</si>
  <si>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</si>
  <si>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</si>
  <si>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</si>
  <si>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</si>
  <si>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</si>
  <si>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</si>
  <si>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</si>
  <si>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</si>
  <si>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</si>
  <si>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</si>
  <si>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</si>
  <si>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</si>
  <si>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</si>
  <si>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</si>
  <si>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</si>
  <si>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</si>
  <si>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</si>
  <si>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</si>
  <si>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</si>
  <si>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</si>
  <si>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</si>
  <si>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</si>
  <si>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</si>
  <si>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</si>
  <si>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</si>
  <si>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</si>
  <si>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</si>
  <si>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</si>
  <si>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</si>
  <si>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</si>
  <si>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</si>
  <si>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</si>
  <si>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</si>
  <si>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</si>
  <si>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</si>
  <si>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</si>
  <si>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</si>
  <si>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</si>
  <si>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</si>
  <si>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</si>
  <si>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</si>
  <si>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</si>
  <si>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</si>
  <si>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</si>
  <si>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</si>
  <si>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</si>
  <si>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</si>
  <si>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</si>
  <si>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</si>
  <si>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</si>
  <si>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</si>
  <si>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</si>
  <si>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</si>
  <si>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</si>
  <si>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</si>
  <si>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</si>
  <si>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</si>
  <si>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</si>
  <si>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</si>
  <si>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</si>
  <si>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</si>
  <si>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</si>
  <si>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</si>
  <si>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</si>
  <si>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</si>
  <si>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</si>
  <si>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</si>
  <si>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</si>
  <si>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</si>
  <si>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</si>
  <si>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</si>
  <si>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</si>
  <si>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</si>
  <si>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</si>
  <si>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</si>
  <si>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</si>
  <si>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</si>
  <si>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</si>
  <si>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</si>
  <si>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</si>
  <si>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</si>
  <si>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</si>
  <si>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</si>
  <si>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</si>
  <si>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</si>
  <si>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</si>
  <si>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</si>
  <si>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</si>
  <si>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</si>
  <si>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</si>
  <si>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</si>
  <si>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</si>
  <si>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</si>
  <si>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</si>
  <si>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</si>
  <si>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</si>
  <si>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</si>
  <si>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</si>
  <si>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</si>
  <si>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</si>
  <si>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</si>
  <si>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</si>
  <si>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</si>
  <si>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</si>
  <si>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</si>
  <si>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</si>
  <si>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</si>
  <si>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</si>
  <si>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</si>
  <si>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</si>
  <si>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</si>
  <si>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</si>
  <si>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</si>
  <si>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</si>
  <si>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</si>
  <si>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</si>
  <si>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</si>
  <si>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</si>
  <si>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</si>
  <si>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</si>
  <si>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</si>
  <si>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</si>
  <si>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</si>
  <si>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</si>
  <si>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</si>
  <si>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</si>
  <si>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</si>
  <si>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</si>
  <si>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</si>
  <si>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</si>
  <si>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</si>
  <si>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</si>
  <si>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</si>
  <si>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</si>
  <si>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</si>
  <si>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</si>
  <si>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</si>
  <si>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</si>
  <si>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</si>
  <si>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</si>
  <si>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</si>
  <si>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</si>
  <si>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</si>
  <si>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</si>
  <si>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</si>
  <si>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</si>
  <si>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</si>
  <si>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</si>
  <si>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</si>
  <si>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</si>
  <si>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</si>
  <si>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</si>
  <si>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</si>
  <si>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</si>
  <si>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</si>
  <si>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</si>
  <si>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</si>
  <si>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</si>
  <si>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</si>
  <si>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</si>
  <si>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</si>
  <si>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</si>
  <si>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</si>
  <si>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</si>
  <si>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</si>
  <si>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</si>
  <si>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</si>
  <si>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</si>
  <si>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</si>
  <si>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</si>
  <si>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</si>
  <si>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</si>
  <si>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</si>
  <si>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</si>
  <si>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</si>
  <si>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</si>
  <si>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</si>
  <si>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</si>
  <si>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</si>
  <si>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</si>
  <si>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</si>
  <si>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</si>
  <si>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</si>
  <si>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</si>
  <si>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</si>
  <si>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</si>
  <si>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</si>
  <si>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</si>
  <si>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</si>
  <si>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</si>
  <si>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</si>
  <si>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</si>
  <si>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</si>
  <si>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</si>
  <si>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</si>
  <si>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</si>
  <si>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</si>
  <si>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</si>
  <si>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</si>
  <si>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</si>
  <si>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</si>
  <si>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</si>
  <si>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</si>
  <si>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</si>
  <si>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</si>
  <si>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</si>
  <si>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</si>
  <si>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</si>
  <si>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</si>
  <si>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</si>
  <si>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</si>
  <si>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</si>
  <si>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</si>
  <si>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</si>
  <si>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</si>
  <si>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</si>
  <si>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</si>
  <si>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</si>
  <si>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</si>
  <si>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</si>
  <si>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</si>
  <si>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</si>
  <si>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</si>
  <si>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</si>
  <si>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</si>
  <si>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</si>
  <si>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</si>
  <si>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</si>
  <si>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</si>
  <si>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</si>
  <si>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</si>
  <si>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</si>
  <si>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</si>
  <si>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</si>
  <si>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</si>
  <si>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</si>
  <si>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</si>
  <si>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</si>
  <si>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</si>
  <si>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</si>
  <si>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</si>
  <si>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</si>
  <si>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</si>
  <si>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</si>
  <si>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</si>
  <si>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</si>
  <si>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</si>
  <si>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</si>
  <si>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</si>
  <si>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</si>
  <si>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</si>
  <si>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</si>
  <si>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</si>
  <si>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</si>
  <si>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</si>
  <si>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</si>
  <si>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</si>
  <si>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</si>
  <si>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</si>
  <si>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</si>
  <si>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</si>
  <si>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</si>
  <si>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</si>
  <si>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</si>
  <si>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</si>
  <si>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</si>
  <si>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</si>
  <si>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</si>
  <si>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</si>
  <si>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</si>
  <si>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</si>
  <si>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</si>
  <si>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</si>
  <si>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</si>
  <si>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</si>
  <si>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</si>
  <si>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</si>
  <si>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</si>
  <si>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</si>
  <si>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</si>
  <si>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</si>
  <si>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</si>
  <si>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</si>
  <si>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</si>
  <si>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</si>
  <si>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</si>
  <si>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</si>
  <si>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</si>
  <si>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</si>
  <si>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</si>
  <si>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</si>
  <si>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</si>
  <si>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</si>
  <si>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</si>
  <si>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</si>
  <si>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</si>
  <si>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</si>
  <si>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</si>
  <si>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</si>
  <si>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</si>
  <si>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</si>
  <si>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</si>
  <si>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</si>
  <si>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</si>
  <si>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</si>
  <si>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</si>
  <si>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</si>
  <si>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</si>
  <si>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</si>
  <si>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</si>
  <si>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</si>
  <si>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</si>
  <si>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</si>
  <si>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</si>
  <si>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</si>
  <si>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</si>
  <si>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</si>
  <si>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</si>
  <si>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</si>
  <si>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</si>
  <si>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</si>
  <si>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</si>
  <si>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</si>
  <si>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</si>
  <si>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</si>
  <si>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</si>
  <si>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</si>
  <si>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</si>
  <si>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</si>
  <si>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</si>
  <si>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</si>
  <si>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</si>
  <si>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</si>
  <si>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</si>
  <si>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</si>
  <si>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</si>
  <si>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</si>
  <si>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</si>
  <si>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</si>
  <si>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</si>
  <si>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</si>
  <si>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</si>
  <si>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</si>
  <si>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</si>
  <si>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</si>
  <si>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</si>
  <si>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</si>
  <si>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</si>
  <si>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</si>
  <si>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</si>
  <si>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</si>
  <si>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</si>
  <si>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</si>
  <si>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</si>
  <si>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</si>
  <si>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</si>
  <si>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</si>
  <si>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</si>
  <si>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</si>
  <si>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</si>
  <si>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</si>
  <si>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</si>
  <si>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</si>
  <si>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</si>
  <si>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</si>
  <si>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</si>
  <si>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</si>
  <si>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</si>
  <si>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</si>
  <si>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</si>
  <si>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</si>
  <si>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</si>
  <si>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</si>
  <si>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</si>
  <si>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</si>
  <si>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</si>
  <si>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</si>
  <si>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</si>
  <si>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</si>
  <si>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</si>
  <si>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</si>
  <si>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</si>
  <si>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</si>
  <si>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</si>
  <si>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</si>
  <si>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</si>
  <si>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</si>
  <si>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</si>
  <si>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</si>
  <si>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</si>
  <si>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</si>
  <si>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</si>
  <si>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</si>
  <si>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</si>
  <si>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</si>
  <si>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</si>
  <si>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</si>
  <si>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</si>
  <si>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</si>
  <si>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</si>
  <si>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</si>
  <si>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</si>
  <si>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</si>
  <si>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</si>
  <si>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</si>
  <si>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</si>
  <si>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</si>
  <si>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</si>
  <si>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</si>
  <si>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</si>
  <si>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</si>
  <si>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</si>
  <si>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</si>
  <si>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</si>
  <si>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</si>
  <si>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</si>
  <si>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</si>
  <si>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</si>
  <si>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</si>
  <si>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</si>
  <si>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</si>
  <si>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</si>
  <si>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</si>
  <si>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</si>
  <si>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</si>
  <si>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</si>
  <si>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</si>
  <si>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</si>
  <si>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</si>
  <si>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</si>
  <si>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</si>
  <si>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</si>
  <si>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</si>
  <si>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</si>
  <si>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</si>
  <si>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</si>
  <si>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</si>
  <si>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</si>
  <si>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</si>
  <si>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</si>
  <si>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</si>
  <si>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</si>
  <si>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</si>
  <si>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</si>
  <si>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</si>
  <si>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</si>
  <si>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</si>
  <si>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</si>
  <si>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</si>
  <si>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</si>
  <si>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</si>
  <si>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</si>
  <si>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</si>
  <si>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</si>
  <si>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</si>
  <si>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</si>
  <si>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</si>
  <si>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</si>
  <si>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</si>
  <si>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</si>
  <si>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</si>
  <si>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</si>
  <si>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</si>
  <si>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</si>
  <si>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</si>
  <si>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</si>
  <si>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</si>
  <si>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</si>
  <si>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</si>
  <si>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</si>
  <si>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</si>
  <si>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</si>
  <si>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</si>
  <si>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</si>
  <si>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</si>
  <si>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</si>
  <si>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</si>
  <si>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</si>
  <si>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</si>
  <si>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</si>
  <si>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</si>
  <si>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</si>
  <si>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</si>
  <si>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</si>
  <si>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</si>
  <si>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</si>
  <si>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</si>
  <si>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</si>
  <si>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</si>
  <si>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</si>
  <si>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</si>
  <si>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</si>
  <si>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</si>
  <si>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</si>
  <si>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</si>
  <si>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</si>
  <si>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</si>
  <si>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</si>
  <si>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</si>
  <si>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</si>
  <si>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</si>
  <si>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</si>
  <si>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</si>
  <si>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</si>
  <si>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</si>
  <si>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</si>
  <si>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</si>
  <si>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</si>
  <si>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</si>
  <si>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</si>
  <si>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</si>
  <si>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</si>
  <si>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</si>
  <si>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</si>
  <si>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</si>
  <si>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</si>
  <si>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</si>
  <si>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</si>
  <si>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</si>
  <si>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</si>
  <si>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</si>
  <si>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</si>
  <si>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</si>
  <si>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</si>
  <si>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</si>
  <si>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</si>
  <si>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</si>
  <si>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</si>
  <si>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</si>
  <si>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</si>
  <si>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</si>
  <si>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</si>
  <si>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</si>
  <si>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</si>
  <si>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</si>
  <si>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</si>
  <si>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</si>
  <si>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</si>
  <si>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</si>
  <si>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</si>
  <si>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</si>
  <si>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</si>
  <si>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</si>
  <si>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</si>
  <si>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</si>
  <si>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</si>
  <si>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</si>
  <si>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</si>
  <si>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</si>
  <si>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</si>
  <si>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</si>
  <si>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</si>
  <si>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</si>
  <si>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</si>
  <si>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</si>
  <si>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</si>
  <si>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</si>
  <si>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</si>
  <si>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</si>
  <si>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</si>
  <si>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</si>
  <si>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</si>
  <si>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</si>
  <si>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</si>
  <si>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</si>
  <si>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</si>
  <si>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</si>
  <si>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</si>
  <si>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</si>
  <si>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</si>
  <si>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</si>
  <si>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</si>
  <si>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</si>
  <si>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</si>
  <si>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</si>
  <si>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</si>
  <si>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</si>
  <si>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</si>
  <si>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</si>
  <si>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</si>
  <si>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</si>
  <si>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</si>
  <si>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</si>
  <si>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</si>
  <si>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</si>
  <si>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</si>
  <si>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</si>
  <si>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</si>
  <si>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</si>
  <si>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</si>
  <si>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</si>
  <si>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</si>
  <si>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</si>
  <si>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</si>
  <si>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</si>
  <si>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</si>
  <si>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</si>
  <si>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</si>
  <si>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</si>
  <si>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</si>
  <si>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</si>
  <si>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</si>
  <si>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</si>
  <si>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</si>
  <si>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</si>
  <si>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</si>
  <si>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</si>
  <si>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</si>
  <si>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</si>
  <si>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</si>
  <si>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</si>
  <si>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</si>
  <si>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</si>
  <si>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</si>
  <si>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</si>
  <si>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</si>
  <si>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</si>
  <si>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</si>
  <si>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</si>
  <si>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</si>
  <si>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</si>
  <si>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</si>
  <si>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</si>
  <si>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</si>
  <si>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</si>
  <si>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</si>
  <si>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</si>
  <si>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</si>
  <si>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</si>
  <si>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</si>
  <si>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</si>
  <si>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</si>
  <si>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</si>
  <si>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</si>
  <si>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</si>
  <si>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</si>
  <si>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</si>
  <si>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</si>
  <si>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</si>
  <si>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</si>
  <si>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</si>
  <si>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</si>
  <si>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</si>
  <si>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</si>
  <si>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</si>
  <si>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</si>
  <si>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</si>
  <si>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</si>
  <si>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</si>
  <si>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</si>
  <si>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</si>
  <si>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</si>
  <si>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</si>
  <si>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</si>
  <si>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</si>
  <si>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</si>
  <si>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</si>
  <si>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</si>
  <si>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</si>
  <si>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</si>
  <si>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</si>
  <si>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</si>
  <si>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</si>
  <si>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</si>
  <si>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</si>
  <si>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</si>
  <si>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</si>
  <si>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</si>
  <si>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</si>
  <si>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</si>
  <si>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</si>
  <si>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</si>
  <si>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</si>
  <si>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</si>
  <si>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</si>
  <si>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</si>
  <si>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</si>
  <si>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</si>
  <si>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</si>
  <si>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</si>
  <si>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</si>
  <si>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</si>
  <si>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</si>
  <si>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</si>
  <si>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</si>
  <si>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</si>
  <si>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</si>
  <si>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</si>
  <si>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</si>
  <si>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</si>
  <si>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</si>
  <si>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</si>
  <si>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</si>
  <si>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</si>
  <si>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</si>
  <si>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</si>
  <si>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</si>
  <si>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</si>
  <si>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</si>
  <si>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</si>
  <si>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</si>
  <si>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</si>
  <si>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</si>
  <si>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</si>
  <si>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</si>
  <si>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</si>
  <si>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</si>
  <si>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</si>
  <si>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</si>
  <si>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</si>
  <si>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</si>
  <si>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</si>
  <si>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</si>
  <si>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</si>
  <si>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</si>
  <si>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</si>
  <si>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</si>
  <si>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</si>
  <si>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</si>
  <si>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</si>
  <si>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</si>
  <si>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</si>
  <si>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</si>
  <si>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</si>
  <si>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</si>
  <si>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</si>
  <si>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</si>
  <si>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</si>
  <si>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</si>
  <si>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</si>
  <si>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</si>
  <si>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</si>
  <si>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</si>
  <si>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</si>
  <si>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</si>
  <si>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</si>
  <si>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</si>
  <si>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</si>
  <si>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</si>
  <si>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</si>
  <si>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</si>
  <si>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</si>
  <si>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</si>
  <si>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</si>
  <si>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</si>
  <si>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</si>
  <si>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</si>
  <si>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</si>
  <si>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</si>
  <si>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</si>
  <si>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</si>
  <si>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</si>
  <si>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</si>
  <si>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</si>
  <si>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</si>
  <si>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</si>
  <si>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</si>
  <si>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</si>
  <si>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</si>
  <si>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</si>
  <si>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</si>
  <si>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</si>
  <si>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</si>
  <si>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</si>
  <si>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</si>
  <si>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</si>
  <si>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</si>
  <si>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</si>
  <si>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</si>
  <si>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</si>
  <si>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</si>
  <si>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</si>
  <si>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</si>
  <si>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</si>
  <si>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</si>
  <si>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</si>
  <si>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</si>
  <si>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</si>
  <si>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</si>
  <si>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</si>
  <si>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</si>
  <si>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</si>
  <si>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</si>
  <si>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</si>
  <si>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</si>
  <si>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</si>
  <si>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</si>
  <si>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</si>
  <si>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</si>
  <si>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</si>
  <si>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</si>
  <si>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</si>
  <si>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</si>
  <si>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</si>
  <si>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</si>
  <si>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</si>
  <si>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</si>
  <si>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</si>
  <si>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</si>
  <si>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</si>
  <si>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</si>
  <si>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</si>
  <si>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</si>
  <si>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</si>
  <si>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</si>
  <si>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</si>
  <si>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</si>
  <si>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</si>
  <si>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</si>
  <si>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</si>
  <si>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</si>
  <si>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</si>
  <si>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</si>
  <si>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</si>
  <si>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</si>
  <si>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</si>
  <si>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</si>
  <si>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</si>
  <si>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</si>
  <si>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</si>
  <si>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</si>
  <si>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</si>
  <si>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</si>
  <si>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</si>
  <si>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</si>
  <si>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</si>
  <si>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</si>
  <si>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</si>
  <si>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</si>
  <si>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</si>
  <si>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</si>
  <si>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</si>
  <si>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</si>
  <si>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</si>
  <si>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</si>
  <si>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</si>
  <si>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</si>
  <si>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</si>
  <si>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</si>
  <si>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</si>
  <si>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</si>
  <si>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</si>
  <si>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</si>
  <si>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</si>
  <si>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</si>
  <si>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</si>
  <si>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</si>
  <si>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</si>
  <si>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</si>
  <si>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</si>
  <si>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</si>
  <si>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</si>
  <si>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</si>
  <si>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</si>
  <si>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</si>
  <si>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</si>
  <si>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</si>
  <si>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</si>
  <si>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</si>
  <si>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</si>
  <si>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</si>
  <si>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</si>
  <si>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</si>
  <si>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</si>
  <si>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</si>
  <si>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</si>
  <si>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</si>
  <si>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</si>
  <si>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</si>
  <si>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</si>
  <si>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</si>
  <si>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</si>
  <si>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</si>
  <si>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</si>
  <si>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</si>
  <si>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</si>
  <si>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</si>
  <si>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</si>
  <si>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</si>
  <si>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</si>
  <si>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</si>
  <si>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</si>
  <si>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</si>
  <si>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</si>
  <si>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</si>
  <si>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</si>
  <si>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</si>
  <si>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</si>
  <si>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</si>
  <si>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</si>
  <si>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</si>
  <si>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</si>
  <si>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</si>
  <si>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</si>
  <si>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</si>
  <si>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</si>
  <si>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</si>
  <si>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</si>
  <si>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</si>
  <si>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</si>
  <si>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</si>
  <si>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</si>
  <si>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</si>
  <si>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</si>
  <si>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</si>
  <si>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</si>
  <si>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</si>
  <si>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</si>
  <si>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</si>
  <si>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</si>
  <si>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</si>
  <si>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</si>
  <si>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</si>
  <si>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</si>
  <si>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</si>
  <si>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</si>
  <si>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</si>
  <si>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</si>
  <si>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</si>
  <si>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</si>
  <si>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</si>
  <si>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</si>
  <si>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</si>
  <si>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</si>
  <si>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</si>
  <si>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</si>
  <si>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</si>
  <si>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</si>
  <si>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</si>
  <si>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</si>
  <si>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</si>
  <si>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</si>
  <si>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</si>
  <si>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</si>
  <si>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</si>
  <si>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</si>
  <si>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</si>
  <si>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</si>
  <si>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</si>
  <si>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</si>
  <si>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</si>
  <si>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</si>
  <si>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</si>
  <si>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</si>
  <si>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</si>
  <si>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</si>
  <si>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</si>
  <si>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</si>
  <si>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</si>
  <si>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</si>
  <si>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</si>
  <si>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</si>
  <si>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</si>
  <si>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</si>
  <si>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</si>
  <si>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</si>
  <si>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</si>
  <si>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</si>
  <si>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</si>
  <si>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</si>
  <si>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</si>
  <si>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</si>
  <si>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</si>
  <si>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</si>
  <si>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</si>
  <si>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</si>
  <si>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</si>
  <si>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</si>
  <si>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</si>
  <si>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</si>
  <si>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</si>
  <si>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</si>
  <si>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</si>
  <si>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</si>
  <si>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</si>
  <si>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</si>
  <si>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</si>
  <si>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</si>
  <si>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</si>
  <si>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</si>
  <si>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</si>
  <si>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</si>
  <si>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</si>
  <si>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</si>
  <si>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</si>
  <si>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</si>
  <si>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</si>
  <si>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</si>
  <si>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</si>
  <si>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</si>
  <si>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</si>
  <si>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</si>
  <si>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</si>
  <si>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</si>
  <si>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</si>
  <si>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</si>
  <si>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</si>
  <si>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</si>
  <si>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</si>
  <si>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</si>
  <si>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</si>
  <si>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</si>
  <si>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</si>
  <si>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</si>
  <si>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</si>
  <si>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</si>
  <si>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</si>
  <si>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</si>
  <si>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</si>
  <si>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</si>
  <si>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</si>
  <si>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</si>
  <si>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</si>
  <si>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</si>
  <si>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</si>
  <si>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</si>
  <si>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</si>
  <si>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</si>
  <si>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</si>
  <si>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</si>
  <si>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</si>
  <si>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</si>
  <si>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</si>
  <si>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</si>
  <si>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</si>
  <si>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</si>
  <si>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</si>
  <si>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</si>
  <si>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</si>
  <si>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</si>
  <si>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</si>
  <si>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</si>
  <si>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</si>
  <si>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</si>
  <si>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</si>
  <si>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</si>
  <si>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</si>
  <si>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</si>
  <si>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</si>
  <si>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</si>
  <si>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</si>
  <si>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</si>
  <si>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</si>
  <si>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</si>
  <si>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</si>
  <si>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</si>
  <si>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</si>
  <si>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</si>
  <si>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</si>
  <si>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</si>
  <si>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</si>
  <si>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</si>
  <si>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</si>
  <si>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</si>
  <si>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</si>
  <si>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</si>
  <si>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</si>
  <si>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</si>
  <si>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</si>
  <si>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</si>
  <si>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</si>
  <si>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</si>
  <si>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</si>
  <si>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</si>
  <si>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</si>
  <si>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</si>
  <si>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</si>
  <si>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</si>
  <si>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</si>
  <si>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</si>
  <si>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</si>
  <si>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</si>
  <si>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</si>
  <si>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</si>
  <si>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</si>
  <si>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</si>
  <si>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</si>
  <si>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</si>
  <si>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</si>
  <si>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</si>
  <si>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</si>
  <si>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</si>
  <si>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</si>
  <si>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</si>
  <si>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</si>
  <si>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</si>
  <si>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</si>
  <si>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</si>
  <si>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</si>
  <si>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</si>
  <si>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</si>
  <si>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</si>
  <si>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</si>
  <si>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</si>
  <si>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</si>
  <si>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</si>
  <si>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</si>
  <si>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</si>
  <si>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</si>
  <si>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</si>
  <si>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</si>
  <si>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</si>
  <si>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</si>
  <si>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</si>
  <si>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</si>
  <si>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</si>
  <si>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</si>
  <si>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</si>
  <si>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</si>
  <si>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</si>
  <si>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</si>
  <si>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</si>
  <si>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</si>
  <si>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</si>
  <si>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</si>
  <si>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</si>
  <si>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</si>
  <si>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</si>
  <si>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</si>
  <si>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</si>
  <si>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</si>
  <si>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</si>
  <si>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</si>
  <si>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</si>
  <si>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</si>
  <si>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</si>
  <si>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</si>
  <si>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</si>
  <si>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</si>
  <si>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</si>
  <si>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</si>
  <si>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</si>
  <si>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</si>
  <si>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</si>
  <si>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</si>
  <si>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</si>
  <si>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</si>
  <si>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</si>
  <si>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</si>
  <si>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</si>
  <si>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</si>
  <si>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</si>
  <si>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</si>
  <si>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</si>
  <si>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</si>
  <si>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</si>
  <si>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</si>
  <si>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</si>
  <si>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</si>
  <si>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</si>
  <si>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</si>
  <si>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</si>
  <si>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</si>
  <si>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</si>
  <si>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</si>
  <si>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</si>
  <si>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</si>
  <si>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</si>
  <si>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</si>
  <si>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</si>
  <si>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</si>
  <si>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</si>
  <si>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</si>
  <si>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</si>
  <si>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</si>
  <si>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</si>
  <si>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</si>
  <si>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</si>
  <si>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</si>
  <si>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</si>
  <si>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</si>
  <si>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</si>
  <si>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</si>
  <si>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</si>
  <si>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</si>
  <si>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</si>
  <si>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</si>
  <si>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</si>
  <si>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</si>
  <si>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</si>
  <si>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</si>
  <si>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</si>
  <si>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</si>
  <si>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</si>
  <si>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</si>
  <si>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</si>
  <si>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</si>
  <si>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</si>
  <si>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</si>
  <si>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</si>
  <si>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</si>
  <si>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</si>
  <si>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</si>
  <si>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</si>
  <si>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</si>
  <si>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</si>
  <si>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</si>
  <si>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</si>
  <si>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</si>
  <si>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</si>
  <si>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</si>
  <si>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</si>
  <si>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</si>
  <si>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</si>
  <si>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</si>
  <si>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</si>
  <si>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</si>
  <si>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</si>
  <si>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</si>
  <si>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</si>
  <si>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</si>
  <si>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</si>
  <si>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</si>
  <si>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</si>
  <si>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</si>
  <si>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</si>
  <si>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</si>
  <si>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</si>
  <si>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</si>
  <si>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</si>
  <si>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</si>
  <si>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</si>
  <si>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</si>
  <si>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</si>
  <si>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</si>
  <si>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</si>
  <si>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</si>
  <si>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</si>
  <si>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</si>
  <si>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</si>
  <si>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</si>
  <si>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</si>
  <si>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</si>
  <si>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</si>
  <si>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</si>
  <si>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</si>
  <si>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</si>
  <si>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</si>
  <si>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</si>
  <si>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</si>
  <si>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</si>
  <si>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</si>
  <si>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</si>
  <si>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</si>
  <si>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</si>
  <si>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</si>
  <si>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</si>
  <si>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</si>
  <si>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</si>
  <si>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</si>
  <si>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</si>
  <si>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</si>
  <si>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</si>
  <si>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</si>
  <si>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</si>
  <si>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</si>
  <si>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</si>
  <si>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</si>
  <si>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</si>
  <si>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</si>
  <si>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</si>
  <si>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</si>
  <si>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</si>
  <si>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</si>
  <si>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</si>
  <si>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</si>
  <si>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</si>
  <si>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</si>
  <si>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</si>
  <si>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</si>
  <si>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</si>
  <si>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</si>
  <si>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</si>
  <si>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</si>
  <si>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</si>
  <si>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</si>
  <si>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</si>
  <si>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</si>
  <si>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</si>
  <si>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</si>
  <si>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</si>
  <si>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</si>
  <si>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</si>
  <si>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</si>
  <si>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</si>
  <si>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</si>
  <si>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</si>
  <si>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</si>
  <si>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</si>
  <si>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</si>
  <si>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</si>
  <si>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</si>
  <si>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</si>
  <si>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</si>
  <si>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</si>
  <si>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</si>
  <si>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</si>
  <si>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</si>
  <si>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</si>
  <si>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</si>
  <si>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</si>
  <si>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</si>
  <si>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</si>
  <si>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</si>
  <si>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</si>
  <si>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</si>
  <si>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</si>
  <si>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</si>
  <si>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</si>
  <si>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</si>
  <si>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</si>
  <si>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</si>
  <si>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</si>
  <si>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</si>
  <si>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</si>
  <si>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</si>
  <si>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</si>
  <si>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</si>
  <si>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</si>
  <si>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</si>
  <si>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</si>
  <si>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</si>
  <si>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</si>
  <si>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</si>
  <si>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</si>
  <si>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</si>
  <si>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</si>
  <si>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</si>
  <si>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</si>
  <si>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</si>
  <si>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</si>
  <si>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</si>
  <si>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</si>
  <si>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</si>
  <si>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</si>
  <si>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</si>
  <si>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</si>
  <si>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</si>
  <si>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</si>
  <si>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</si>
  <si>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</si>
  <si>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</si>
  <si>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</si>
  <si>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</si>
  <si>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</si>
  <si>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</si>
  <si>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</si>
  <si>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</si>
  <si>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</si>
  <si>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</si>
  <si>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</si>
  <si>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</si>
  <si>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</si>
  <si>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</si>
  <si>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</si>
  <si>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</si>
  <si>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</si>
  <si>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</si>
  <si>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</si>
  <si>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</si>
  <si>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</si>
  <si>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</si>
  <si>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</si>
  <si>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</si>
  <si>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</si>
  <si>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</si>
  <si>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</si>
  <si>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</si>
  <si>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</si>
  <si>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</si>
  <si>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</si>
  <si>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</si>
  <si>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</si>
  <si>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</si>
  <si>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</si>
  <si>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</si>
  <si>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</si>
  <si>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</si>
  <si>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</si>
  <si>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</si>
  <si>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</si>
  <si>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</si>
  <si>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</si>
  <si>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</si>
  <si>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</si>
  <si>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</si>
  <si>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</si>
  <si>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</si>
  <si>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</si>
  <si>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</si>
  <si>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</si>
  <si>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</si>
  <si>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</si>
  <si>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</si>
  <si>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</si>
  <si>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</si>
  <si>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</si>
  <si>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</si>
  <si>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</si>
  <si>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</si>
  <si>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</si>
  <si>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</si>
  <si>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</si>
  <si>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</si>
  <si>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</si>
  <si>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</si>
  <si>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</si>
  <si>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</si>
  <si>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</si>
  <si>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</si>
  <si>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</si>
  <si>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</si>
  <si>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</si>
  <si>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</si>
  <si>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</si>
  <si>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</si>
  <si>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</si>
  <si>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</si>
  <si>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</si>
  <si>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</si>
  <si>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</si>
  <si>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</si>
  <si>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</si>
  <si>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</si>
  <si>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</si>
  <si>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</si>
  <si>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</si>
  <si>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</si>
  <si>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</si>
  <si>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</si>
  <si>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</si>
  <si>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</si>
  <si>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</si>
  <si>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</si>
  <si>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</si>
  <si>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</si>
  <si>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</si>
  <si>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</si>
  <si>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</si>
  <si>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</si>
  <si>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</si>
  <si>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</si>
  <si>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</si>
  <si>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</si>
  <si>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</si>
  <si>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</si>
  <si>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</si>
  <si>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</si>
  <si>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</si>
  <si>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</si>
  <si>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</si>
  <si>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</si>
  <si>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</si>
  <si>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</si>
  <si>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</si>
  <si>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</si>
  <si>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</si>
  <si>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</si>
  <si>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</si>
  <si>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</si>
  <si>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</si>
  <si>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</si>
  <si>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</si>
  <si>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</si>
  <si>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</si>
  <si>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</si>
  <si>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</si>
  <si>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</si>
  <si>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</si>
  <si>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</si>
  <si>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</si>
  <si>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</si>
  <si>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</si>
  <si>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</si>
  <si>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</si>
  <si>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</si>
  <si>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</si>
  <si>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</si>
  <si>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</si>
  <si>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</si>
  <si>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</si>
  <si>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</si>
  <si>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</si>
  <si>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</si>
  <si>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</si>
  <si>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</si>
  <si>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</si>
  <si>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</si>
  <si>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</si>
  <si>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</si>
  <si>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</si>
  <si>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</si>
  <si>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</si>
  <si>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</si>
  <si>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</si>
  <si>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</si>
  <si>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</si>
  <si>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</si>
  <si>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</si>
  <si>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</si>
  <si>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</si>
  <si>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</si>
  <si>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</si>
  <si>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</si>
  <si>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</si>
  <si>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</si>
  <si>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</si>
  <si>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</si>
  <si>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</si>
  <si>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</si>
  <si>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</si>
  <si>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</si>
  <si>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</si>
  <si>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</si>
  <si>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</si>
  <si>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</si>
  <si>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</si>
  <si>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</si>
  <si>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</si>
  <si>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</si>
  <si>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</si>
  <si>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</si>
  <si>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</si>
  <si>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</si>
  <si>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</si>
  <si>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</si>
  <si>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</si>
  <si>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</si>
  <si>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</si>
  <si>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</si>
  <si>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</si>
  <si>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</si>
  <si>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</si>
  <si>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</si>
  <si>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</si>
  <si>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</si>
  <si>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</si>
  <si>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</si>
  <si>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</si>
  <si>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</si>
  <si>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</si>
  <si>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</si>
  <si>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</si>
  <si>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</si>
  <si>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</si>
  <si>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</si>
  <si>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</si>
  <si>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</si>
  <si>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</si>
  <si>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</si>
  <si>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</si>
  <si>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</si>
  <si>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</si>
  <si>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</si>
  <si>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</si>
  <si>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</si>
  <si>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</si>
  <si>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</si>
  <si>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</si>
  <si>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</si>
  <si>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</si>
  <si>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</si>
  <si>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</si>
  <si>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</si>
  <si>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</si>
  <si>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</si>
  <si>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</si>
  <si>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</si>
  <si>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</si>
  <si>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</si>
  <si>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</si>
  <si>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</si>
  <si>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</si>
  <si>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</si>
  <si>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</si>
  <si>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</si>
  <si>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</si>
  <si>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</si>
  <si>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</si>
  <si>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</si>
  <si>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</si>
  <si>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</si>
  <si>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</si>
  <si>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</si>
  <si>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</si>
  <si>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</si>
  <si>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</si>
  <si>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</si>
  <si>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</si>
  <si>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</si>
  <si>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</si>
  <si>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</si>
  <si>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</si>
  <si>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</si>
  <si>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</si>
  <si>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</si>
  <si>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</si>
  <si>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</si>
  <si>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</si>
  <si>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</si>
  <si>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</si>
  <si>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</si>
  <si>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</si>
  <si>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</si>
  <si>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</si>
  <si>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</si>
  <si>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</si>
  <si>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</si>
  <si>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</si>
  <si>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</si>
  <si>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</si>
  <si>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</si>
  <si>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</si>
  <si>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</si>
  <si>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</si>
  <si>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</si>
  <si>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</si>
  <si>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</si>
  <si>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</si>
  <si>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</si>
  <si>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</si>
  <si>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</si>
  <si>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</si>
  <si>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</si>
  <si>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</si>
  <si>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</si>
  <si>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</si>
  <si>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</si>
  <si>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</si>
  <si>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</si>
  <si>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</si>
  <si>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</si>
  <si>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</si>
  <si>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</si>
  <si>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</si>
  <si>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</si>
  <si>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</si>
  <si>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</si>
  <si>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</si>
  <si>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</si>
  <si>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</si>
  <si>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</si>
  <si>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</si>
  <si>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</si>
  <si>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</si>
  <si>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</si>
  <si>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</si>
  <si>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</si>
  <si>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</si>
  <si>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</si>
  <si>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</si>
  <si>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</si>
  <si>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</si>
  <si>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</si>
  <si>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</si>
  <si>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</si>
  <si>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</si>
  <si>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</si>
  <si>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</si>
  <si>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</si>
  <si>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</si>
  <si>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</si>
  <si>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</si>
  <si>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</si>
  <si>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</si>
  <si>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</si>
  <si>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</si>
  <si>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</si>
  <si>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</si>
  <si>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</si>
  <si>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</si>
  <si>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</si>
  <si>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</si>
  <si>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</si>
  <si>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</si>
  <si>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</si>
  <si>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</si>
  <si>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</si>
  <si>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</si>
  <si>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</si>
  <si>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</si>
  <si>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</si>
  <si>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</si>
  <si>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</si>
  <si>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</si>
  <si>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</si>
  <si>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</si>
  <si>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</si>
  <si>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</si>
  <si>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</si>
  <si>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</si>
  <si>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</si>
  <si>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</si>
  <si>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</si>
  <si>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</si>
  <si>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</si>
  <si>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</si>
  <si>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</si>
  <si>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</si>
  <si>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</si>
  <si>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</si>
  <si>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</si>
  <si>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</si>
  <si>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</si>
  <si>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</si>
  <si>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</si>
  <si>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</si>
  <si>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</si>
  <si>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</si>
  <si>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</si>
  <si>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</si>
  <si>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</si>
  <si>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</si>
  <si>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</si>
  <si>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</si>
  <si>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</si>
  <si>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</si>
  <si>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</si>
  <si>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</si>
  <si>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</si>
  <si>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</si>
  <si>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</si>
  <si>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</si>
  <si>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</si>
  <si>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</si>
  <si>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</si>
  <si>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</si>
  <si>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</si>
  <si>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</si>
  <si>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</si>
  <si>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</si>
  <si>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</si>
  <si>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</si>
  <si>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</si>
  <si>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</si>
  <si>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</si>
  <si>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</si>
  <si>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</si>
  <si>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</si>
  <si>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</si>
  <si>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</si>
  <si>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</si>
  <si>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</si>
  <si>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</si>
  <si>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</si>
  <si>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</si>
  <si>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</si>
  <si>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</si>
  <si>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</si>
  <si>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</si>
  <si>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</si>
  <si>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</si>
  <si>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</si>
  <si>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</si>
  <si>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</si>
  <si>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</si>
  <si>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</si>
  <si>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</si>
  <si>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</si>
  <si>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</si>
  <si>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</si>
  <si>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</si>
  <si>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</si>
  <si>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</si>
  <si>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</si>
  <si>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</si>
  <si>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</si>
  <si>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</si>
  <si>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</si>
  <si>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</si>
  <si>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</si>
  <si>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</si>
  <si>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</si>
  <si>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</si>
  <si>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</si>
  <si>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</si>
  <si>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</si>
  <si>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</si>
  <si>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</si>
  <si>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</si>
  <si>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</si>
  <si>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</si>
  <si>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</si>
  <si>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</si>
  <si>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</si>
  <si>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</si>
  <si>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</si>
  <si>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</si>
  <si>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</si>
  <si>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</si>
  <si>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</si>
  <si>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</si>
  <si>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</si>
  <si>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</si>
  <si>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</si>
  <si>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</si>
  <si>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</si>
  <si>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</si>
  <si>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</si>
  <si>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</si>
  <si>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</si>
  <si>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</si>
  <si>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</si>
  <si>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</si>
  <si>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</si>
  <si>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</si>
  <si>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</si>
  <si>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</si>
  <si>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</si>
  <si>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</si>
  <si>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</si>
  <si>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</si>
  <si>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</si>
  <si>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</si>
  <si>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</si>
  <si>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</si>
  <si>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</si>
  <si>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</si>
  <si>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</si>
  <si>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</si>
  <si>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</si>
  <si>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</si>
  <si>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</si>
  <si>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</si>
  <si>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</si>
  <si>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</si>
  <si>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</si>
  <si>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</si>
  <si>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</si>
  <si>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</si>
  <si>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</si>
  <si>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</si>
  <si>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</si>
  <si>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</si>
  <si>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</si>
  <si>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</si>
  <si>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</si>
  <si>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</si>
  <si>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</si>
  <si>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</si>
  <si>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</si>
  <si>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</si>
  <si>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</si>
  <si>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</si>
  <si>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</si>
  <si>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</si>
  <si>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</si>
  <si>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</si>
  <si>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</si>
  <si>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</si>
  <si>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</si>
  <si>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</si>
  <si>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</si>
  <si>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</si>
  <si>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</si>
  <si>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</si>
  <si>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</si>
  <si>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</si>
  <si>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</si>
  <si>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</si>
  <si>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</si>
  <si>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</si>
  <si>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</si>
  <si>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</si>
  <si>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</si>
  <si>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</si>
  <si>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</si>
  <si>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</si>
  <si>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</si>
  <si>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</si>
  <si>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</si>
  <si>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</si>
  <si>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</si>
  <si>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</si>
  <si>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</si>
  <si>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</si>
  <si>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</si>
  <si>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</si>
  <si>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</si>
  <si>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</si>
  <si>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</si>
  <si>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</si>
  <si>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</si>
  <si>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</si>
  <si>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</si>
  <si>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</si>
  <si>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</si>
  <si>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</si>
  <si>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</si>
  <si>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</si>
  <si>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</si>
  <si>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</si>
  <si>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</si>
  <si>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</si>
  <si>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</si>
  <si>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</si>
  <si>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</si>
  <si>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</si>
  <si>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</si>
  <si>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</si>
  <si>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</si>
  <si>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</si>
  <si>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</si>
  <si>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</si>
  <si>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</si>
  <si>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</si>
  <si>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</si>
  <si>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</si>
  <si>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</si>
  <si>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</si>
  <si>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</si>
  <si>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</si>
  <si>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</si>
  <si>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</si>
  <si>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</si>
  <si>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</si>
  <si>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</si>
  <si>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</si>
  <si>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</si>
  <si>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</si>
  <si>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</si>
  <si>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</si>
  <si>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</si>
  <si>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</si>
  <si>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</si>
  <si>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</si>
  <si>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</si>
  <si>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</si>
  <si>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</si>
  <si>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</si>
  <si>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</si>
  <si>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</si>
  <si>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</si>
  <si>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</si>
  <si>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</si>
  <si>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</si>
  <si>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</si>
  <si>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</si>
  <si>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</si>
  <si>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</si>
  <si>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</si>
  <si>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</si>
  <si>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</si>
  <si>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</si>
  <si>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</si>
  <si>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</si>
  <si>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</si>
  <si>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</si>
  <si>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</si>
  <si>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</si>
  <si>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</si>
  <si>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</si>
  <si>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</si>
  <si>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</si>
  <si>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</si>
  <si>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</si>
  <si>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</si>
  <si>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</si>
  <si>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</si>
  <si>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</si>
  <si>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</si>
  <si>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</si>
  <si>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</si>
  <si>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</si>
  <si>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</si>
  <si>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</si>
  <si>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</si>
  <si>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</si>
  <si>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</si>
  <si>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</si>
  <si>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</si>
  <si>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</si>
  <si>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</si>
  <si>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</si>
  <si>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</si>
  <si>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</si>
  <si>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</si>
  <si>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</si>
  <si>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</si>
  <si>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</si>
  <si>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</si>
  <si>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</si>
  <si>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</si>
  <si>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</si>
  <si>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</si>
  <si>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</si>
  <si>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</si>
  <si>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</si>
  <si>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</si>
  <si>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</si>
  <si>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</si>
  <si>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</si>
  <si>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</si>
  <si>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</si>
  <si>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</si>
  <si>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</si>
  <si>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</si>
  <si>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</si>
  <si>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</si>
  <si>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</si>
  <si>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</si>
  <si>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</si>
  <si>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</si>
  <si>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</si>
  <si>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</si>
  <si>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</si>
  <si>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</si>
  <si>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</si>
  <si>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</si>
  <si>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</si>
  <si>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</si>
  <si>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</si>
  <si>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</si>
  <si>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</si>
  <si>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</si>
  <si>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</si>
  <si>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</si>
  <si>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</si>
  <si>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</si>
  <si>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</si>
  <si>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</si>
  <si>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</si>
  <si>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</si>
  <si>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</si>
  <si>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</si>
  <si>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</si>
  <si>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</si>
  <si>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</si>
  <si>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</si>
  <si>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</si>
  <si>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</si>
  <si>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</si>
  <si>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</si>
  <si>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</si>
  <si>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</si>
  <si>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</si>
  <si>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</si>
  <si>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</si>
  <si>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</si>
  <si>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</si>
  <si>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</si>
  <si>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</si>
  <si>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</si>
  <si>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</si>
  <si>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</si>
  <si>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</si>
  <si>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</si>
  <si>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</si>
  <si>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</si>
  <si>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</si>
  <si>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</si>
  <si>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</si>
  <si>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</si>
  <si>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</si>
  <si>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</si>
  <si>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</si>
  <si>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</si>
  <si>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</si>
  <si>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</si>
  <si>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</si>
  <si>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</si>
  <si>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</si>
  <si>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</si>
  <si>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</si>
  <si>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</si>
  <si>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</si>
  <si>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</si>
  <si>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</si>
  <si>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</si>
  <si>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</si>
  <si>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</si>
  <si>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</si>
  <si>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</si>
  <si>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</si>
  <si>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</si>
  <si>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</si>
  <si>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</si>
  <si>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</si>
  <si>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</si>
  <si>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</si>
  <si>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</si>
  <si>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</si>
  <si>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</si>
  <si>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</si>
  <si>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</si>
  <si>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</si>
  <si>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</si>
  <si>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</si>
  <si>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</si>
  <si>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</si>
  <si>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</si>
  <si>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</si>
  <si>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</si>
  <si>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</si>
  <si>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</si>
  <si>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</si>
  <si>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</si>
  <si>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</si>
  <si>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</si>
  <si>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</si>
  <si>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</si>
  <si>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</si>
  <si>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</si>
  <si>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</si>
  <si>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</si>
  <si>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</si>
  <si>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</si>
  <si>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</si>
  <si>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</si>
  <si>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</si>
  <si>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</si>
  <si>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</si>
  <si>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</si>
  <si>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</si>
  <si>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</si>
  <si>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</si>
  <si>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</si>
  <si>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</si>
  <si>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</si>
  <si>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</si>
  <si>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</si>
  <si>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</si>
  <si>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</si>
  <si>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</si>
  <si>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</si>
  <si>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</si>
  <si>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</si>
  <si>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</si>
  <si>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</si>
  <si>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</si>
  <si>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</si>
  <si>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</si>
  <si>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</si>
  <si>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</si>
  <si>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</si>
  <si>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</si>
  <si>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</si>
  <si>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</si>
  <si>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</si>
  <si>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</si>
  <si>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</si>
  <si>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</si>
  <si>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</si>
  <si>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</si>
  <si>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</si>
  <si>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</si>
  <si>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</si>
  <si>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</si>
  <si>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</si>
  <si>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</si>
  <si>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</si>
  <si>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</si>
  <si>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</si>
  <si>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</si>
  <si>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</si>
  <si>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</si>
  <si>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</si>
  <si>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</si>
  <si>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</si>
  <si>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</si>
  <si>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</si>
  <si>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</si>
  <si>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</si>
  <si>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</si>
  <si>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</si>
  <si>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</si>
  <si>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</si>
  <si>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</si>
  <si>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</si>
  <si>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</si>
  <si>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</si>
  <si>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</si>
  <si>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</si>
  <si>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</si>
  <si>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</si>
  <si>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</si>
  <si>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</si>
  <si>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</si>
  <si>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</si>
  <si>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</si>
  <si>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</si>
  <si>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</si>
  <si>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</si>
  <si>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</si>
  <si>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</si>
  <si>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</si>
  <si>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</si>
  <si>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</si>
  <si>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</si>
  <si>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</si>
  <si>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</si>
  <si>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</si>
  <si>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</si>
  <si>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</si>
  <si>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</si>
  <si>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</si>
  <si>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</si>
  <si>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</si>
  <si>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</si>
  <si>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</si>
  <si>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</si>
  <si>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</si>
  <si>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</si>
  <si>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</si>
  <si>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</si>
  <si>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</si>
  <si>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</si>
  <si>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</si>
  <si>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</si>
  <si>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</si>
  <si>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</si>
  <si>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</si>
  <si>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</si>
  <si>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</si>
  <si>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</si>
  <si>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</si>
  <si>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</si>
  <si>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</si>
  <si>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</si>
  <si>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</si>
  <si>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</si>
  <si>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</si>
  <si>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</si>
  <si>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</si>
  <si>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</si>
  <si>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</si>
  <si>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</si>
  <si>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</si>
  <si>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</si>
  <si>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</si>
  <si>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</si>
  <si>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</si>
  <si>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</si>
  <si>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</si>
  <si>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</si>
  <si>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</si>
  <si>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</si>
  <si>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</si>
  <si>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</si>
  <si>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</si>
  <si>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</si>
  <si>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</si>
  <si>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</si>
  <si>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</si>
  <si>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</si>
  <si>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</si>
  <si>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</si>
  <si>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</si>
  <si>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</si>
  <si>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</si>
  <si>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</si>
  <si>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</si>
  <si>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</si>
  <si>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</si>
  <si>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</si>
  <si>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</si>
  <si>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</si>
  <si>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</si>
  <si>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</si>
  <si>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</si>
  <si>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</si>
  <si>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</si>
  <si>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</si>
  <si>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</si>
  <si>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</si>
  <si>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</si>
  <si>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</si>
  <si>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</si>
  <si>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</si>
  <si>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</si>
  <si>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</si>
  <si>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</si>
  <si>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</si>
  <si>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</si>
  <si>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</si>
  <si>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</si>
  <si>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</si>
  <si>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</si>
  <si>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</si>
  <si>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</si>
  <si>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</si>
  <si>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</si>
  <si>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</si>
  <si>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</si>
  <si>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</si>
  <si>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</si>
  <si>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</si>
  <si>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</si>
  <si>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</si>
  <si>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</si>
  <si>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</si>
  <si>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</si>
  <si>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</si>
  <si>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</si>
  <si>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</si>
  <si>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</si>
  <si>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</si>
  <si>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</si>
  <si>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</si>
  <si>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</si>
  <si>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</si>
  <si>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</si>
  <si>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</si>
  <si>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</si>
  <si>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</si>
  <si>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</si>
  <si>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</si>
  <si>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</si>
  <si>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</si>
  <si>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</si>
  <si>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</si>
  <si>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</si>
  <si>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</si>
  <si>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</si>
  <si>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</si>
  <si>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</si>
  <si>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</si>
  <si>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</si>
  <si>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</si>
  <si>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</si>
  <si>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</si>
  <si>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</si>
  <si>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</si>
  <si>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</si>
  <si>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</si>
  <si>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</si>
  <si>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</si>
  <si>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</si>
  <si>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</si>
  <si>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</si>
  <si>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</si>
  <si>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</si>
  <si>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</si>
  <si>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</si>
  <si>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</si>
  <si>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</si>
  <si>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</si>
  <si>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</si>
  <si>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</si>
  <si>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</si>
  <si>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</si>
  <si>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</si>
  <si>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</si>
  <si>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</si>
  <si>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</si>
  <si>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</si>
  <si>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</si>
  <si>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</si>
  <si>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</si>
  <si>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</si>
  <si>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</si>
  <si>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</si>
  <si>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</si>
  <si>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</si>
  <si>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</si>
  <si>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</si>
  <si>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</si>
  <si>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</si>
  <si>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</si>
  <si>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</si>
  <si>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</si>
  <si>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</si>
  <si>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</si>
  <si>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</si>
  <si>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</si>
  <si>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</si>
  <si>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</si>
  <si>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</si>
  <si>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</si>
  <si>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</si>
  <si>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</si>
  <si>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</si>
  <si>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</si>
  <si>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</si>
  <si>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</si>
  <si>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</si>
  <si>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</si>
  <si>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</si>
  <si>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</si>
  <si>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</si>
  <si>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</si>
  <si>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</si>
  <si>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</si>
  <si>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</si>
  <si>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</si>
  <si>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</si>
  <si>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</si>
  <si>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</si>
  <si>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</si>
  <si>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</si>
  <si>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</si>
  <si>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</si>
  <si>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</si>
  <si>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</si>
  <si>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</si>
  <si>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</si>
  <si>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</si>
  <si>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</si>
  <si>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</si>
  <si>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</si>
  <si>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</si>
  <si>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</si>
  <si>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</si>
  <si>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</si>
  <si>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</si>
  <si>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</si>
  <si>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</si>
  <si>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</si>
  <si>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</si>
  <si>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</si>
  <si>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</si>
  <si>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</si>
  <si>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</si>
  <si>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</si>
  <si>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</si>
  <si>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</si>
  <si>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</si>
  <si>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</si>
  <si>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</si>
  <si>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</si>
  <si>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</si>
  <si>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</si>
  <si>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</si>
  <si>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</si>
  <si>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</si>
  <si>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</si>
  <si>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</si>
  <si>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</si>
  <si>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</si>
  <si>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</si>
  <si>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</si>
  <si>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</si>
  <si>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</si>
  <si>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</si>
  <si>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</si>
  <si>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</si>
  <si>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</si>
  <si>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</si>
  <si>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</si>
  <si>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</si>
  <si>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</si>
  <si>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</si>
  <si>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</si>
  <si>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</si>
  <si>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</si>
  <si>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</si>
  <si>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</si>
  <si>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</si>
  <si>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</si>
  <si>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</si>
  <si>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</si>
  <si>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</si>
  <si>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</si>
  <si>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</si>
  <si>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</si>
  <si>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</si>
  <si>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</si>
  <si>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</si>
  <si>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</si>
  <si>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</si>
  <si>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</si>
  <si>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</si>
  <si>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</si>
  <si>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</si>
  <si>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</si>
  <si>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</si>
  <si>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</si>
  <si>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</si>
  <si>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</si>
  <si>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</si>
  <si>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</si>
  <si>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</si>
  <si>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</si>
  <si>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</si>
  <si>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</si>
  <si>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</si>
  <si>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</si>
  <si>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</si>
  <si>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</si>
  <si>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</si>
  <si>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</si>
  <si>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</si>
  <si>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</si>
  <si>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</si>
  <si>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</si>
  <si>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</si>
  <si>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</si>
  <si>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</si>
  <si>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</si>
  <si>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</si>
  <si>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</si>
  <si>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</si>
  <si>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</si>
  <si>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</si>
  <si>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</si>
  <si>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</si>
  <si>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</si>
  <si>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</si>
  <si>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</si>
  <si>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</si>
  <si>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</si>
  <si>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</si>
  <si>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</si>
  <si>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</si>
  <si>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</si>
  <si>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</si>
  <si>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</si>
  <si>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</si>
  <si>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</si>
  <si>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</si>
  <si>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</si>
  <si>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</si>
  <si>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</si>
  <si>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</si>
  <si>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</si>
  <si>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</si>
  <si>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</si>
  <si>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</si>
  <si>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</si>
  <si>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</si>
  <si>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</si>
  <si>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</si>
  <si>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</si>
  <si>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</si>
  <si>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</si>
  <si>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</si>
  <si>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</si>
  <si>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</si>
  <si>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</si>
  <si>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</si>
  <si>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</si>
  <si>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</si>
  <si>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</si>
  <si>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</si>
  <si>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</si>
  <si>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</si>
  <si>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</si>
  <si>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</si>
  <si>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</si>
  <si>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</si>
  <si>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</si>
  <si>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</si>
  <si>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</si>
  <si>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</si>
  <si>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</si>
  <si>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</si>
  <si>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</si>
  <si>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</si>
  <si>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</si>
  <si>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</si>
  <si>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</si>
  <si>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</si>
  <si>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</si>
  <si>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</si>
  <si>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</si>
  <si>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</si>
  <si>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</si>
  <si>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</si>
  <si>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</si>
  <si>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</si>
  <si>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</si>
  <si>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</si>
  <si>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</si>
  <si>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</si>
  <si>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</si>
  <si>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</si>
  <si>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</si>
  <si>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</si>
  <si>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</si>
  <si>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</si>
  <si>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</si>
  <si>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</si>
  <si>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</si>
  <si>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</si>
  <si>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</si>
  <si>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</si>
  <si>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</si>
  <si>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</si>
  <si>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</si>
  <si>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</si>
  <si>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</si>
  <si>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</si>
  <si>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</si>
  <si>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</si>
  <si>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</si>
  <si>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</si>
  <si>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</si>
  <si>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</si>
  <si>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</si>
  <si>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</si>
  <si>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</si>
  <si>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</si>
  <si>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</si>
  <si>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</si>
  <si>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</si>
  <si>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</si>
  <si>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</si>
  <si>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</si>
  <si>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</si>
  <si>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</si>
  <si>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</si>
  <si>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</si>
  <si>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</si>
  <si>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</si>
  <si>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</si>
  <si>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</si>
  <si>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</si>
  <si>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</si>
  <si>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</si>
  <si>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</si>
  <si>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</si>
  <si>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</si>
  <si>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</si>
  <si>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</si>
  <si>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</si>
  <si>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</si>
  <si>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</si>
  <si>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</si>
  <si>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</si>
  <si>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</si>
  <si>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</si>
  <si>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</si>
  <si>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</si>
  <si>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</si>
  <si>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</si>
  <si>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</si>
  <si>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</si>
  <si>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</si>
  <si>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</si>
  <si>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</si>
  <si>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</si>
  <si>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</si>
  <si>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</si>
  <si>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</si>
  <si>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</si>
  <si>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</si>
  <si>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</si>
  <si>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</si>
  <si>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</si>
  <si>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</si>
  <si>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</si>
  <si>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</si>
  <si>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</si>
  <si>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</si>
  <si>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</si>
  <si>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</si>
  <si>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</si>
  <si>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</si>
  <si>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</si>
  <si>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</si>
  <si>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</si>
  <si>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</si>
  <si>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</si>
  <si>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</si>
  <si>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</si>
  <si>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</si>
  <si>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</si>
  <si>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</si>
  <si>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</si>
  <si>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</si>
  <si>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</si>
  <si>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</si>
  <si>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</si>
  <si>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</si>
  <si>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</si>
  <si>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</si>
  <si>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</si>
  <si>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</si>
  <si>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</si>
  <si>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</si>
  <si>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</si>
  <si>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</si>
  <si>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</si>
  <si>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</si>
  <si>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</si>
  <si>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</si>
  <si>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</si>
  <si>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</si>
  <si>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</si>
  <si>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</si>
  <si>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</si>
  <si>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</si>
  <si>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</si>
  <si>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</si>
  <si>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</si>
  <si>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</si>
  <si>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</si>
  <si>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</si>
  <si>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</si>
  <si>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</si>
  <si>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</si>
  <si>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</si>
  <si>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</si>
  <si>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</si>
  <si>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</si>
  <si>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</si>
  <si>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</si>
  <si>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</si>
  <si>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</si>
  <si>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</si>
  <si>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</si>
  <si>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</si>
  <si>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</si>
  <si>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</si>
  <si>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</si>
  <si>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</si>
  <si>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</si>
  <si>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</si>
  <si>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</si>
  <si>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</si>
  <si>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</si>
  <si>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</si>
  <si>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</si>
  <si>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</si>
  <si>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</si>
  <si>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</si>
  <si>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</si>
  <si>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</si>
  <si>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</si>
  <si>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</si>
  <si>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</si>
  <si>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</si>
  <si>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</si>
  <si>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</si>
  <si>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</si>
  <si>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</si>
  <si>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</si>
  <si>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</si>
  <si>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</si>
  <si>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</si>
  <si>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</si>
  <si>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</si>
  <si>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</si>
  <si>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</si>
  <si>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</si>
  <si>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</si>
  <si>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</si>
  <si>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</si>
  <si>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</si>
  <si>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</si>
  <si>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</si>
  <si>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</si>
  <si>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</si>
  <si>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</si>
  <si>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</si>
  <si>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</si>
  <si>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</si>
  <si>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</si>
  <si>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</si>
  <si>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</si>
  <si>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</si>
  <si>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</si>
  <si>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</si>
  <si>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</si>
  <si>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</si>
  <si>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</si>
  <si>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</si>
  <si>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</si>
  <si>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</si>
  <si>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</si>
  <si>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</si>
  <si>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</si>
  <si>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</si>
  <si>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</si>
  <si>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</si>
  <si>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</si>
  <si>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</si>
  <si>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</si>
  <si>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</si>
  <si>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</si>
  <si>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</si>
  <si>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</si>
  <si>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</si>
  <si>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</si>
  <si>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</si>
  <si>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</si>
  <si>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</si>
  <si>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</si>
  <si>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</si>
  <si>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</si>
  <si>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</si>
  <si>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</si>
  <si>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</si>
  <si>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</si>
  <si>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</si>
  <si>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</si>
  <si>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</si>
  <si>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</si>
  <si>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</si>
  <si>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</si>
  <si>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</si>
  <si>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</si>
  <si>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</si>
  <si>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</si>
  <si>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</si>
  <si>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</si>
  <si>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</si>
  <si>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</si>
  <si>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</si>
  <si>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</si>
  <si>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</si>
  <si>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</si>
  <si>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</si>
  <si>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</si>
  <si>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</si>
  <si>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</si>
  <si>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</si>
  <si>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</si>
  <si>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</si>
  <si>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</si>
  <si>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</si>
  <si>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</si>
  <si>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</si>
  <si>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</si>
  <si>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</si>
  <si>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</si>
  <si>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</si>
  <si>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</si>
  <si>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</si>
  <si>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</si>
  <si>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</si>
  <si>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</si>
  <si>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</si>
  <si>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</si>
  <si>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</si>
  <si>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</si>
  <si>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</si>
  <si>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</si>
  <si>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</si>
  <si>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</si>
  <si>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</si>
  <si>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</si>
  <si>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</si>
  <si>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</si>
  <si>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</si>
  <si>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</si>
  <si>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</si>
  <si>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</si>
  <si>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</si>
  <si>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</si>
  <si>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</si>
  <si>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</si>
  <si>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</si>
  <si>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</si>
  <si>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</si>
  <si>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</si>
  <si>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</si>
  <si>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</si>
  <si>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</si>
  <si>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</si>
  <si>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</si>
  <si>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</si>
  <si>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</si>
  <si>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</si>
  <si>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</si>
  <si>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</si>
  <si>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</si>
  <si>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</si>
  <si>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</si>
  <si>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</si>
  <si>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</si>
  <si>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</si>
  <si>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</si>
  <si>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</si>
  <si>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</si>
  <si>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</si>
  <si>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</si>
  <si>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</si>
  <si>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</si>
  <si>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</si>
  <si>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</si>
  <si>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</si>
  <si>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</si>
  <si>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</si>
  <si>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</si>
  <si>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</si>
  <si>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</si>
  <si>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</si>
  <si>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</si>
  <si>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</si>
  <si>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</si>
  <si>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</si>
  <si>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</si>
  <si>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</si>
  <si>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</si>
  <si>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</si>
  <si>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</si>
  <si>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</si>
  <si>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</si>
  <si>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</si>
  <si>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</si>
  <si>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</si>
  <si>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</si>
  <si>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</si>
  <si>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</si>
  <si>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</si>
  <si>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</si>
  <si>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</si>
  <si>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</si>
  <si>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</si>
  <si>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</si>
  <si>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</si>
  <si>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</si>
  <si>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</si>
  <si>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</si>
  <si>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</si>
  <si>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</si>
  <si>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</si>
  <si>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</si>
  <si>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</si>
  <si>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</si>
  <si>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</si>
  <si>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</si>
  <si>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</si>
  <si>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</si>
  <si>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</si>
  <si>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</si>
  <si>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</si>
  <si>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</si>
  <si>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</si>
  <si>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</si>
  <si>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</si>
  <si>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</si>
  <si>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</si>
  <si>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</si>
  <si>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</si>
  <si>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</si>
  <si>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</si>
  <si>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</si>
  <si>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</si>
  <si>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</si>
  <si>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</si>
  <si>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</si>
  <si>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</si>
  <si>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</si>
  <si>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</si>
  <si>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</si>
  <si>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</si>
  <si>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</si>
  <si>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</si>
  <si>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</si>
  <si>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</si>
  <si>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</si>
  <si>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</si>
  <si>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</si>
  <si>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</si>
  <si>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</si>
  <si>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</si>
  <si>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</si>
  <si>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</si>
  <si>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</si>
  <si>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</si>
  <si>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</si>
  <si>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</si>
  <si>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</si>
  <si>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</si>
  <si>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</si>
  <si>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</si>
  <si>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</si>
  <si>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</si>
  <si>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</si>
  <si>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</si>
  <si>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</si>
  <si>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</si>
  <si>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</si>
  <si>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</si>
  <si>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</si>
  <si>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</si>
  <si>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</si>
  <si>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</si>
  <si>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</si>
  <si>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</si>
  <si>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</si>
  <si>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</si>
  <si>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</si>
  <si>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</si>
  <si>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</si>
  <si>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</si>
  <si>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</si>
  <si>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</si>
  <si>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</si>
  <si>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</si>
  <si>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</si>
  <si>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</si>
  <si>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</si>
  <si>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</si>
  <si>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</si>
  <si>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</si>
  <si>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</si>
  <si>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</si>
  <si>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</si>
  <si>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</si>
  <si>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</si>
  <si>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</si>
  <si>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</si>
  <si>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</si>
  <si>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</si>
  <si>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</si>
  <si>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</si>
  <si>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</si>
  <si>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</si>
  <si>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</si>
  <si>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</si>
  <si>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</si>
  <si>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</si>
  <si>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</si>
  <si>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</si>
  <si>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</si>
  <si>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</si>
  <si>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</si>
  <si>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</si>
  <si>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</si>
  <si>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</si>
  <si>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</si>
  <si>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</si>
  <si>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</si>
  <si>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</si>
  <si>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</si>
  <si>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</si>
  <si>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</si>
  <si>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</si>
  <si>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</si>
  <si>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</si>
  <si>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</si>
  <si>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</si>
  <si>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</si>
  <si>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</si>
  <si>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</si>
  <si>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</si>
  <si>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</si>
  <si>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</si>
  <si>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</si>
  <si>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</si>
  <si>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</si>
  <si>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</si>
  <si>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</si>
  <si>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</si>
  <si>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</si>
  <si>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</si>
  <si>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</si>
  <si>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</si>
  <si>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</si>
  <si>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</si>
  <si>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</si>
  <si>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</si>
  <si>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</si>
  <si>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</si>
  <si>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</si>
  <si>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</si>
  <si>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</si>
  <si>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</si>
  <si>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</si>
  <si>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</si>
  <si>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</si>
  <si>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</si>
  <si>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</si>
  <si>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</si>
  <si>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</si>
  <si>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</si>
  <si>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</si>
  <si>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</si>
  <si>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</si>
  <si>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</si>
  <si>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</si>
  <si>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</si>
  <si>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</si>
  <si>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</si>
  <si>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</si>
  <si>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</si>
  <si>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</si>
  <si>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</si>
  <si>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</si>
  <si>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</si>
  <si>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</si>
  <si>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</si>
  <si>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</si>
  <si>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</si>
  <si>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</si>
  <si>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</si>
  <si>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</si>
  <si>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</si>
  <si>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</si>
  <si>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</si>
  <si>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</si>
  <si>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</si>
  <si>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</si>
  <si>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</si>
  <si>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</si>
  <si>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</si>
  <si>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</si>
  <si>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</si>
  <si>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</si>
  <si>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</si>
  <si>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</si>
  <si>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</si>
  <si>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</si>
  <si>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</si>
  <si>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</si>
  <si>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</si>
  <si>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</si>
  <si>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</si>
  <si>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</si>
  <si>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</si>
  <si>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</si>
  <si>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</si>
  <si>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</si>
  <si>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</si>
  <si>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</si>
  <si>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</si>
  <si>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</si>
  <si>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</si>
  <si>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</si>
  <si>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</si>
  <si>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</si>
  <si>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</si>
  <si>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</si>
  <si>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</si>
  <si>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</si>
  <si>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</si>
  <si>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</si>
  <si>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</si>
  <si>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</si>
  <si>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</si>
  <si>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</si>
  <si>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</si>
  <si>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</si>
  <si>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</si>
  <si>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</si>
  <si>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</si>
  <si>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</si>
  <si>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</si>
  <si>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</si>
  <si>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</si>
  <si>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</si>
  <si>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</si>
  <si>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</si>
  <si>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</si>
  <si>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</si>
  <si>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</si>
  <si>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</si>
  <si>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</si>
  <si>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</si>
  <si>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</si>
  <si>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</si>
  <si>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</si>
  <si>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</si>
  <si>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</si>
  <si>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</si>
  <si>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</si>
  <si>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</si>
  <si>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</si>
  <si>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</si>
  <si>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</si>
  <si>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</si>
  <si>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</si>
  <si>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</si>
  <si>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</si>
  <si>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</si>
  <si>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</si>
  <si>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</si>
  <si>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</si>
  <si>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</si>
  <si>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</si>
  <si>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</si>
  <si>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</si>
  <si>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</si>
  <si>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</si>
  <si>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</si>
  <si>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</si>
  <si>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</si>
  <si>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</si>
  <si>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</si>
  <si>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</si>
  <si>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</si>
  <si>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</si>
  <si>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</si>
  <si>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</si>
  <si>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</si>
  <si>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</si>
  <si>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</si>
  <si>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</si>
  <si>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</si>
  <si>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</si>
  <si>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</si>
  <si>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</si>
  <si>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</si>
  <si>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</si>
  <si>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</si>
  <si>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</si>
  <si>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</si>
  <si>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</si>
  <si>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</si>
  <si>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</si>
  <si>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</si>
  <si>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</si>
  <si>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</si>
  <si>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</si>
  <si>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</si>
  <si>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</si>
  <si>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</si>
  <si>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</si>
  <si>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</si>
  <si>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</si>
  <si>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</si>
  <si>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</si>
  <si>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</si>
  <si>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</si>
  <si>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</si>
  <si>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</si>
  <si>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</si>
  <si>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</si>
  <si>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</si>
  <si>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</si>
  <si>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</si>
  <si>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</si>
  <si>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</si>
  <si>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</si>
  <si>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</si>
  <si>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</si>
  <si>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</si>
  <si>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</si>
  <si>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</si>
  <si>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</si>
  <si>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</si>
  <si>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</si>
  <si>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</si>
  <si>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</si>
  <si>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</si>
  <si>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</si>
  <si>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</si>
  <si>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</si>
  <si>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</si>
  <si>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</si>
  <si>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</si>
  <si>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</si>
  <si>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</si>
  <si>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</si>
  <si>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</si>
  <si>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</si>
  <si>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</si>
  <si>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</si>
  <si>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</si>
  <si>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</si>
  <si>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</si>
  <si>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</si>
  <si>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</si>
  <si>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</si>
  <si>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</si>
  <si>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</si>
  <si>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</si>
  <si>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</si>
  <si>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</si>
  <si>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</si>
  <si>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</si>
  <si>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</si>
  <si>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</si>
  <si>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</si>
  <si>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</si>
  <si>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</si>
  <si>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</si>
  <si>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</si>
  <si>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</si>
  <si>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</si>
  <si>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</si>
  <si>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</si>
  <si>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</si>
  <si>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</si>
  <si>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</si>
  <si>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</si>
  <si>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</si>
  <si>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</si>
  <si>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</si>
  <si>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</si>
  <si>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</si>
  <si>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</si>
  <si>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</si>
  <si>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</si>
  <si>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</si>
  <si>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</si>
  <si>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</si>
  <si>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</si>
  <si>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</si>
  <si>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</si>
  <si>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</si>
  <si>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</si>
  <si>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</si>
  <si>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</si>
  <si>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</si>
  <si>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</si>
  <si>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</si>
  <si>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</si>
  <si>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</si>
  <si>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</si>
  <si>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</si>
  <si>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</si>
  <si>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</si>
  <si>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</si>
  <si>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</si>
  <si>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</si>
  <si>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</si>
  <si>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</si>
  <si>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</si>
  <si>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</si>
  <si>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</si>
  <si>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</si>
  <si>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</si>
  <si>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</si>
  <si>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</si>
  <si>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</si>
  <si>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</si>
  <si>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</si>
  <si>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</si>
  <si>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</si>
  <si>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</si>
  <si>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</si>
  <si>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</si>
  <si>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</si>
  <si>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</si>
  <si>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</si>
  <si>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</si>
  <si>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</si>
  <si>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</si>
  <si>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</si>
  <si>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</si>
  <si>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</si>
  <si>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</si>
  <si>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</si>
  <si>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</si>
  <si>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</si>
  <si>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</si>
  <si>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</si>
  <si>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</si>
  <si>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</si>
  <si>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</si>
  <si>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</si>
  <si>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</si>
  <si>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</si>
  <si>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</si>
  <si>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</si>
  <si>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</si>
  <si>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</si>
  <si>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</si>
  <si>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</si>
  <si>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</si>
  <si>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</si>
  <si>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</si>
  <si>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</si>
  <si>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</si>
  <si>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</si>
  <si>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</si>
  <si>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</si>
  <si>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</si>
  <si>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</si>
  <si>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</si>
  <si>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</si>
  <si>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</si>
  <si>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</si>
  <si>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</si>
  <si>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</si>
  <si>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</si>
  <si>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</si>
  <si>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</si>
  <si>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</si>
  <si>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</si>
  <si>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</si>
  <si>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</si>
  <si>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</si>
  <si>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</si>
  <si>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</si>
  <si>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</si>
  <si>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</si>
  <si>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</si>
  <si>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</si>
  <si>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</si>
  <si>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</si>
  <si>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</si>
  <si>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</si>
  <si>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</si>
  <si>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</si>
  <si>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</si>
  <si>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</si>
  <si>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</si>
  <si>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</si>
  <si>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</si>
  <si>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</si>
  <si>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</si>
  <si>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</si>
  <si>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</si>
  <si>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</si>
  <si>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</si>
  <si>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</si>
  <si>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</si>
  <si>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</si>
  <si>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</si>
  <si>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</si>
  <si>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</si>
  <si>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</si>
  <si>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</si>
  <si>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</si>
  <si>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</si>
  <si>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</si>
  <si>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</si>
  <si>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</si>
  <si>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</si>
  <si>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</si>
  <si>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</si>
  <si>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</si>
  <si>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</si>
  <si>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</si>
  <si>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</si>
  <si>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</si>
  <si>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</si>
  <si>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</si>
  <si>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</si>
  <si>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</si>
  <si>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</si>
  <si>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</si>
  <si>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</si>
  <si>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</si>
  <si>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</si>
  <si>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</si>
  <si>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</si>
  <si>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</si>
  <si>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</si>
  <si>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</si>
  <si>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</si>
  <si>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</si>
  <si>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</si>
  <si>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</si>
  <si>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</si>
  <si>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</si>
  <si>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</si>
  <si>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</si>
  <si>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</si>
  <si>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</si>
  <si>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</si>
  <si>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</si>
  <si>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</si>
  <si>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</si>
  <si>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</si>
  <si>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</si>
  <si>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</si>
  <si>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</si>
  <si>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</si>
  <si>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</si>
  <si>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</si>
  <si>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</si>
  <si>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</si>
  <si>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</si>
  <si>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</si>
  <si>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</si>
  <si>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</si>
  <si>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</si>
  <si>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</si>
  <si>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</si>
  <si>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</si>
  <si>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</si>
  <si>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</si>
  <si>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</si>
  <si>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</si>
  <si>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</si>
  <si>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</si>
  <si>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</si>
  <si>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</si>
  <si>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</si>
  <si>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</si>
  <si>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</si>
  <si>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</si>
  <si>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</si>
  <si>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</si>
  <si>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</si>
  <si>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</si>
  <si>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</si>
  <si>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</si>
  <si>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</si>
  <si>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</si>
  <si>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</si>
  <si>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</si>
  <si>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</si>
  <si>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</si>
  <si>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</si>
  <si>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</si>
  <si>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</si>
  <si>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</si>
  <si>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</si>
  <si>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</si>
  <si>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</si>
  <si>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</si>
  <si>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</si>
  <si>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</si>
  <si>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</si>
  <si>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</si>
  <si>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</si>
  <si>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</si>
  <si>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</si>
  <si>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</si>
  <si>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</si>
  <si>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</si>
  <si>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</si>
  <si>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</si>
  <si>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</si>
  <si>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</si>
  <si>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</si>
  <si>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</si>
  <si>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</si>
  <si>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</si>
  <si>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</si>
  <si>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</si>
  <si>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</si>
  <si>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</si>
  <si>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</si>
  <si>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</si>
  <si>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</si>
  <si>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</si>
  <si>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</si>
  <si>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</si>
  <si>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</si>
  <si>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</si>
  <si>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</si>
  <si>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</si>
  <si>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</si>
  <si>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</si>
  <si>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</si>
  <si>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</si>
  <si>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</si>
  <si>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</si>
  <si>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</si>
  <si>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</si>
  <si>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</si>
  <si>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</si>
  <si>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</si>
  <si>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</si>
  <si>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</si>
  <si>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</si>
  <si>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</si>
  <si>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</si>
  <si>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</si>
  <si>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</si>
  <si>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</si>
  <si>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</si>
  <si>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</si>
  <si>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</si>
  <si>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</si>
  <si>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</si>
  <si>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</si>
  <si>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</si>
  <si>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</si>
  <si>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</si>
  <si>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</si>
  <si>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</si>
  <si>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</si>
  <si>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</si>
  <si>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</si>
  <si>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</si>
  <si>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</si>
  <si>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</si>
  <si>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</si>
  <si>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</si>
  <si>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</si>
  <si>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</si>
  <si>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</si>
  <si>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</si>
  <si>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</si>
  <si>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</si>
  <si>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</si>
  <si>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</si>
  <si>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</si>
  <si>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</si>
  <si>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</si>
  <si>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</si>
  <si>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</si>
  <si>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</si>
  <si>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</si>
  <si>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</si>
  <si>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</si>
  <si>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</si>
  <si>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</si>
  <si>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</si>
  <si>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</si>
  <si>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</si>
  <si>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</si>
  <si>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</si>
  <si>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</si>
  <si>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</si>
  <si>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</si>
  <si>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</si>
  <si>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</si>
  <si>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</si>
  <si>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</si>
  <si>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</si>
  <si>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</si>
  <si>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</si>
  <si>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</si>
  <si>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</si>
  <si>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</si>
  <si>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</si>
  <si>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</si>
  <si>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</si>
  <si>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</si>
  <si>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</si>
  <si>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</si>
  <si>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</si>
  <si>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</si>
  <si>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</si>
  <si>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</si>
  <si>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</si>
  <si>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</si>
  <si>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</si>
  <si>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</si>
  <si>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</si>
  <si>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</si>
  <si>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</si>
  <si>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</si>
  <si>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</si>
  <si>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</si>
  <si>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</si>
  <si>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</si>
  <si>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</si>
  <si>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</si>
  <si>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</si>
  <si>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</si>
  <si>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</si>
  <si>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</si>
  <si>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</si>
  <si>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</si>
  <si>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</si>
  <si>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</si>
  <si>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</si>
  <si>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</si>
  <si>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</si>
  <si>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</si>
  <si>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</si>
  <si>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</si>
  <si>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</si>
  <si>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</si>
  <si>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</si>
  <si>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</si>
  <si>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</si>
  <si>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</si>
  <si>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</si>
  <si>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</si>
  <si>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</si>
  <si>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</si>
  <si>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</si>
  <si>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</si>
  <si>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</si>
  <si>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</si>
  <si>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</si>
  <si>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</si>
  <si>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</si>
  <si>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</si>
  <si>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</si>
  <si>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</si>
  <si>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</si>
  <si>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</si>
  <si>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</si>
  <si>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</si>
  <si>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</si>
  <si>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</si>
  <si>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</si>
  <si>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</si>
  <si>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</si>
  <si>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</si>
  <si>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</si>
  <si>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</si>
  <si>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</si>
  <si>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</si>
  <si>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</si>
  <si>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</si>
  <si>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</si>
  <si>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</si>
  <si>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</si>
  <si>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</si>
  <si>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</si>
  <si>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</si>
  <si>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</si>
  <si>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</si>
  <si>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</si>
  <si>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</si>
  <si>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</si>
  <si>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</si>
  <si>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</si>
  <si>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</si>
  <si>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</si>
  <si>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</si>
  <si>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</si>
  <si>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</si>
  <si>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</si>
  <si>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</si>
  <si>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</si>
  <si>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</si>
  <si>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</si>
  <si>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</si>
  <si>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</si>
  <si>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</si>
  <si>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</si>
  <si>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</si>
  <si>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</si>
  <si>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</si>
  <si>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</si>
  <si>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</si>
  <si>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</si>
  <si>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</si>
  <si>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</si>
  <si>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</si>
  <si>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</si>
  <si>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</si>
  <si>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</si>
  <si>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</si>
  <si>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</si>
  <si>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</si>
  <si>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</si>
  <si>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</si>
  <si>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</si>
  <si>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</si>
  <si>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</si>
  <si>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</si>
  <si>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</si>
  <si>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</si>
  <si>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</si>
  <si>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</si>
  <si>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</si>
  <si>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</si>
  <si>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</si>
  <si>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</si>
  <si>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</si>
  <si>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</si>
  <si>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</si>
  <si>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</si>
  <si>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</si>
  <si>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</si>
  <si>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</si>
  <si>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</si>
  <si>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</si>
  <si>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</si>
  <si>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</si>
  <si>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</si>
  <si>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</si>
  <si>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</si>
  <si>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</si>
  <si>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</si>
  <si>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</si>
  <si>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</si>
  <si>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</si>
  <si>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</si>
  <si>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</si>
  <si>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</si>
  <si>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</si>
  <si>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</si>
  <si>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</si>
  <si>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</si>
  <si>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</si>
  <si>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</si>
  <si>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</si>
  <si>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</si>
  <si>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</si>
  <si>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</si>
  <si>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</si>
  <si>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</si>
  <si>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</si>
  <si>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</si>
  <si>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</si>
  <si>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</si>
  <si>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</si>
  <si>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</si>
  <si>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</si>
  <si>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</si>
  <si>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</si>
  <si>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</si>
  <si>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</si>
  <si>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</si>
  <si>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</si>
  <si>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</si>
  <si>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</si>
  <si>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</si>
  <si>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</si>
  <si>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</si>
  <si>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</si>
  <si>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</si>
  <si>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</si>
  <si>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</si>
  <si>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</si>
  <si>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</si>
  <si>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</si>
  <si>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</si>
  <si>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</si>
  <si>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</si>
  <si>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</si>
  <si>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</si>
  <si>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</si>
  <si>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</si>
  <si>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</si>
  <si>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</si>
  <si>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</si>
  <si>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</si>
  <si>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</si>
  <si>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</si>
  <si>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</si>
  <si>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</si>
  <si>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</si>
  <si>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</si>
  <si>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</si>
  <si>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</si>
  <si>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</si>
  <si>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</si>
  <si>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</si>
  <si>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</si>
  <si>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</si>
  <si>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</si>
  <si>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</si>
  <si>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</si>
  <si>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</si>
  <si>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</si>
  <si>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</si>
  <si>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</si>
  <si>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</si>
  <si>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</si>
  <si>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</si>
  <si>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</si>
  <si>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</si>
  <si>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</si>
  <si>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</si>
  <si>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</si>
  <si>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</si>
  <si>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</si>
  <si>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</si>
  <si>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</si>
  <si>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</si>
  <si>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</si>
  <si>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</si>
  <si>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</si>
  <si>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</si>
  <si>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</si>
  <si>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</si>
  <si>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</si>
  <si>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</si>
  <si>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</si>
  <si>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</si>
  <si>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</si>
  <si>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</si>
  <si>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</si>
  <si>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</si>
  <si>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</si>
  <si>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</si>
  <si>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</si>
  <si>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</si>
  <si>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</si>
  <si>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</si>
  <si>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</si>
  <si>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</si>
  <si>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</si>
  <si>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</si>
  <si>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</si>
  <si>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</si>
  <si>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</si>
  <si>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</si>
  <si>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</si>
  <si>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</si>
  <si>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</si>
  <si>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</si>
  <si>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</si>
  <si>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</si>
  <si>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</si>
  <si>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</si>
  <si>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</si>
  <si>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</si>
  <si>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</si>
  <si>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</si>
  <si>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</si>
  <si>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</si>
  <si>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</si>
  <si>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</si>
  <si>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</si>
  <si>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</si>
  <si>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</si>
  <si>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</si>
  <si>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</si>
  <si>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</si>
  <si>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</si>
  <si>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</si>
  <si>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</si>
  <si>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</si>
  <si>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</si>
  <si>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</si>
  <si>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</si>
  <si>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</si>
  <si>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</si>
  <si>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</si>
  <si>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</si>
  <si>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</si>
  <si>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</si>
  <si>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</si>
  <si>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</si>
  <si>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</si>
  <si>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</si>
  <si>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</si>
  <si>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</si>
  <si>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</si>
  <si>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</si>
  <si>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</si>
  <si>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</si>
  <si>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</si>
  <si>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</si>
  <si>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</si>
  <si>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</si>
  <si>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</si>
  <si>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</si>
  <si>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</si>
  <si>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</si>
  <si>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</si>
  <si>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</si>
  <si>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</si>
  <si>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</si>
  <si>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</si>
  <si>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</si>
  <si>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</si>
  <si>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</si>
  <si>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</si>
  <si>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</si>
  <si>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</si>
  <si>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</si>
  <si>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</si>
  <si>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</si>
  <si>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</si>
  <si>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</si>
  <si>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</si>
  <si>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</si>
  <si>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</si>
  <si>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</si>
  <si>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</si>
  <si>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</si>
  <si>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</si>
  <si>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</si>
  <si>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</si>
  <si>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</si>
  <si>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</si>
  <si>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</si>
  <si>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</si>
  <si>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</si>
  <si>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</si>
  <si>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</si>
  <si>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</si>
  <si>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</si>
  <si>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</si>
  <si>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</si>
  <si>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</si>
  <si>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</si>
  <si>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</si>
  <si>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</si>
  <si>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</si>
  <si>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</si>
  <si>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</si>
  <si>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</si>
  <si>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</si>
  <si>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</si>
  <si>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</si>
  <si>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</si>
  <si>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</si>
  <si>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</si>
  <si>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</si>
  <si>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</si>
  <si>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</si>
  <si>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</si>
  <si>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</si>
  <si>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</si>
  <si>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</si>
  <si>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</si>
  <si>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</si>
  <si>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</si>
  <si>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</si>
  <si>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</si>
  <si>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</si>
  <si>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</si>
  <si>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</si>
  <si>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</si>
  <si>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</si>
  <si>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</si>
  <si>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</si>
  <si>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</si>
  <si>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</si>
  <si>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</si>
  <si>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</si>
  <si>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</si>
  <si>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</si>
  <si>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</si>
  <si>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</si>
  <si>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</si>
  <si>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</si>
  <si>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</si>
  <si>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</si>
  <si>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</si>
  <si>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</si>
  <si>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</si>
  <si>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</si>
  <si>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</si>
  <si>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</si>
  <si>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</si>
  <si>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</si>
  <si>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</si>
  <si>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</si>
  <si>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</si>
  <si>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</si>
  <si>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</si>
  <si>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</si>
  <si>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</si>
  <si>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</si>
  <si>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</si>
  <si>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</si>
  <si>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</si>
  <si>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</si>
  <si>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</si>
  <si>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</si>
  <si>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</si>
  <si>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</si>
  <si>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</si>
  <si>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</si>
  <si>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</si>
  <si>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</si>
  <si>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</si>
  <si>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</si>
  <si>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</si>
  <si>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</si>
  <si>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</si>
  <si>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</si>
  <si>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</si>
  <si>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</si>
  <si>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</si>
  <si>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</si>
  <si>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</si>
  <si>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</si>
  <si>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</si>
  <si>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</si>
  <si>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</si>
  <si>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</si>
  <si>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</si>
  <si>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</si>
  <si>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</si>
  <si>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</si>
  <si>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</si>
  <si>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</si>
  <si>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</si>
  <si>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</si>
  <si>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</si>
  <si>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</si>
  <si>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</si>
  <si>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</si>
  <si>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</si>
  <si>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</si>
  <si>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</si>
  <si>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</si>
  <si>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</si>
  <si>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</si>
  <si>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</si>
  <si>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</si>
  <si>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</si>
  <si>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</si>
  <si>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</si>
  <si>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</si>
  <si>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</si>
  <si>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</si>
  <si>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</si>
  <si>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</si>
  <si>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</si>
  <si>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</si>
  <si>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</si>
  <si>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</si>
  <si>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</si>
  <si>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</si>
  <si>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</si>
  <si>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</si>
  <si>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</si>
  <si>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</si>
  <si>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</si>
  <si>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</si>
  <si>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</si>
  <si>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</si>
  <si>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</si>
  <si>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</si>
  <si>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</si>
  <si>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</si>
  <si>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</si>
  <si>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</si>
  <si>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</si>
  <si>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</si>
  <si>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</si>
  <si>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</si>
  <si>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</si>
  <si>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</si>
  <si>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</si>
  <si>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</si>
  <si>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</si>
  <si>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</si>
  <si>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</si>
  <si>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</si>
  <si>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</si>
  <si>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</si>
  <si>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</si>
  <si>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</si>
  <si>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</si>
  <si>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</si>
  <si>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</si>
  <si>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</si>
  <si>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</si>
  <si>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</si>
  <si>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</si>
  <si>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</si>
  <si>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</si>
  <si>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</si>
  <si>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</si>
  <si>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</si>
  <si>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</si>
  <si>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</si>
  <si>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</si>
  <si>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</si>
  <si>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</si>
  <si>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</si>
  <si>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</si>
  <si>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</si>
  <si>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</si>
  <si>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</si>
  <si>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</si>
  <si>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</si>
  <si>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</si>
  <si>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</si>
  <si>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</si>
  <si>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</si>
  <si>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</si>
  <si>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</si>
  <si>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</si>
  <si>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</si>
  <si>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</si>
  <si>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</si>
  <si>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</si>
  <si>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</si>
  <si>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</si>
  <si>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</si>
  <si>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</si>
  <si>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</si>
  <si>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</si>
  <si>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</si>
  <si>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</si>
  <si>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</si>
  <si>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</si>
  <si>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</si>
  <si>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</si>
  <si>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</si>
  <si>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</si>
  <si>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</si>
  <si>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</si>
  <si>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</si>
  <si>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</si>
  <si>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</si>
  <si>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</si>
  <si>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</si>
  <si>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</si>
  <si>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</si>
  <si>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</si>
  <si>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</si>
  <si>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</si>
  <si>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</si>
  <si>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</si>
  <si>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</si>
  <si>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</si>
  <si>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</si>
  <si>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</si>
  <si>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</si>
  <si>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</si>
  <si>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</si>
  <si>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</si>
  <si>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</si>
  <si>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</si>
  <si>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</si>
  <si>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</si>
  <si>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</si>
  <si>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</si>
  <si>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</si>
  <si>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</si>
  <si>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</si>
  <si>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</si>
  <si>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</si>
  <si>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</si>
  <si>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</si>
  <si>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</si>
  <si>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</si>
  <si>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</si>
  <si>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</si>
  <si>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</si>
  <si>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</si>
  <si>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</si>
  <si>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</si>
  <si>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</si>
  <si>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</si>
  <si>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</si>
  <si>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</si>
  <si>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</si>
  <si>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</si>
  <si>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</si>
  <si>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</si>
  <si>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</si>
  <si>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</si>
  <si>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</si>
  <si>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</si>
  <si>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</si>
  <si>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</si>
  <si>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</si>
  <si>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</si>
  <si>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</si>
  <si>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</si>
  <si>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</si>
  <si>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</si>
  <si>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</si>
  <si>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</si>
  <si>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</si>
  <si>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</si>
  <si>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</si>
  <si>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</si>
  <si>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</si>
  <si>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</si>
  <si>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</si>
  <si>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</si>
  <si>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</si>
  <si>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</si>
  <si>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</si>
  <si>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</si>
  <si>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</si>
  <si>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</si>
  <si>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</si>
  <si>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</si>
  <si>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</si>
  <si>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</si>
  <si>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</si>
  <si>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</si>
  <si>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</si>
  <si>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</si>
  <si>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</si>
  <si>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</si>
  <si>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</si>
  <si>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</si>
  <si>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</si>
  <si>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</si>
  <si>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</si>
  <si>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</si>
  <si>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</si>
  <si>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</si>
  <si>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</si>
  <si>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</si>
  <si>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</si>
  <si>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</si>
  <si>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</si>
  <si>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</si>
  <si>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</si>
  <si>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</si>
  <si>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</si>
  <si>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</si>
  <si>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</si>
  <si>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</si>
  <si>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</si>
  <si>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</si>
  <si>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</si>
  <si>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</si>
  <si>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</si>
  <si>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</si>
  <si>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</si>
  <si>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</si>
  <si>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</si>
  <si>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</si>
  <si>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</si>
  <si>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</si>
  <si>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</si>
  <si>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</si>
  <si>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</si>
  <si>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</si>
  <si>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</si>
  <si>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</si>
  <si>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</si>
  <si>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</si>
  <si>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</si>
  <si>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</si>
  <si>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</si>
  <si>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</si>
  <si>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</si>
  <si>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</si>
  <si>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</si>
  <si>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</si>
  <si>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</si>
  <si>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</si>
  <si>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</si>
  <si>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</si>
  <si>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</si>
  <si>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</si>
  <si>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</si>
  <si>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</si>
  <si>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</si>
  <si>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</si>
  <si>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</si>
  <si>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</si>
  <si>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</si>
  <si>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</si>
  <si>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</si>
  <si>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</si>
  <si>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</si>
  <si>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</si>
  <si>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</si>
  <si>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</si>
  <si>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</si>
  <si>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</si>
  <si>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</si>
  <si>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</si>
  <si>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</si>
  <si>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</si>
  <si>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</si>
  <si>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</si>
  <si>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</si>
  <si>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</si>
  <si>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</si>
  <si>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</si>
  <si>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</si>
  <si>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</si>
  <si>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</si>
  <si>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</si>
  <si>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</si>
  <si>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</si>
  <si>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</si>
  <si>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</si>
  <si>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</si>
  <si>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</si>
  <si>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</si>
  <si>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</si>
  <si>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</si>
  <si>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</si>
  <si>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</si>
  <si>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</si>
  <si>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</si>
  <si>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</si>
  <si>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</si>
  <si>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</si>
  <si>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</si>
  <si>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</si>
  <si>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</si>
  <si>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</si>
  <si>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</si>
  <si>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</si>
  <si>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</si>
  <si>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</si>
  <si>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</si>
  <si>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</si>
  <si>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</si>
  <si>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</si>
  <si>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</si>
  <si>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</si>
  <si>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</si>
  <si>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</si>
  <si>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</si>
  <si>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</si>
  <si>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</si>
  <si>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</si>
  <si>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</si>
  <si>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</si>
  <si>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</si>
  <si>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</si>
  <si>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</si>
  <si>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</si>
  <si>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</si>
  <si>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</si>
  <si>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</si>
  <si>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</si>
  <si>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</si>
  <si>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</si>
  <si>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</si>
  <si>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</si>
  <si>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</si>
  <si>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</si>
  <si>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</si>
  <si>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</si>
  <si>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</si>
  <si>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</si>
  <si>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</si>
  <si>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</si>
  <si>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</si>
  <si>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</si>
  <si>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</si>
  <si>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</si>
  <si>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</si>
  <si>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</si>
  <si>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</si>
  <si>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</si>
  <si>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</si>
  <si>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</si>
  <si>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</si>
  <si>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</si>
  <si>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</si>
  <si>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</si>
  <si>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</si>
  <si>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</si>
  <si>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</si>
  <si>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</si>
  <si>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</si>
  <si>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</si>
  <si>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</si>
  <si>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</si>
  <si>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</si>
  <si>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</si>
  <si>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</si>
  <si>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</si>
  <si>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</si>
  <si>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</si>
  <si>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</si>
  <si>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</si>
  <si>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</si>
  <si>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</si>
  <si>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</si>
  <si>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</si>
  <si>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</si>
  <si>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</si>
  <si>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</si>
  <si>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</si>
  <si>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</si>
  <si>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</si>
  <si>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</si>
  <si>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</si>
  <si>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</si>
  <si>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</si>
  <si>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</si>
  <si>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</si>
  <si>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</si>
  <si>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</si>
  <si>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</si>
  <si>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</si>
  <si>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</si>
  <si>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</si>
  <si>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</si>
  <si>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</si>
  <si>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</si>
  <si>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</si>
  <si>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</si>
  <si>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</si>
  <si>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</si>
  <si>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</si>
  <si>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</si>
  <si>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</si>
  <si>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</si>
  <si>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</si>
  <si>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</si>
  <si>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</si>
  <si>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</si>
  <si>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</si>
  <si>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</si>
  <si>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</si>
  <si>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</si>
  <si>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</si>
  <si>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</si>
  <si>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</si>
  <si>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</si>
  <si>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</si>
  <si>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</si>
  <si>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</si>
  <si>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</si>
  <si>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</si>
  <si>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</si>
  <si>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</si>
  <si>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</si>
  <si>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</si>
  <si>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</si>
  <si>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</si>
  <si>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</si>
  <si>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</si>
  <si>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</si>
  <si>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</si>
  <si>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</si>
  <si>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</si>
  <si>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</si>
  <si>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</si>
  <si>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</si>
  <si>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</si>
  <si>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</si>
  <si>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</si>
  <si>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</si>
  <si>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</si>
  <si>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</si>
  <si>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</si>
  <si>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</si>
  <si>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</si>
  <si>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</si>
  <si>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</si>
  <si>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</si>
  <si>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</si>
  <si>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</si>
  <si>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</si>
  <si>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</si>
  <si>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</si>
  <si>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</si>
  <si>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</si>
  <si>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</si>
  <si>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</si>
  <si>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</si>
  <si>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</si>
  <si>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</si>
  <si>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</si>
  <si>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</si>
  <si>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</si>
  <si>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</si>
  <si>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</si>
  <si>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</si>
  <si>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</si>
  <si>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</si>
  <si>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</si>
  <si>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</si>
  <si>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</si>
  <si>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</si>
  <si>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</si>
  <si>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</si>
  <si>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</si>
  <si>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</si>
  <si>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</si>
  <si>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</si>
  <si>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</si>
  <si>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</si>
  <si>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</si>
  <si>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</si>
  <si>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</si>
  <si>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</si>
  <si>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</si>
  <si>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</si>
  <si>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</si>
  <si>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</si>
  <si>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</si>
  <si>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</si>
  <si>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</si>
  <si>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</si>
  <si>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</si>
  <si>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</si>
  <si>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</si>
  <si>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</si>
  <si>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</si>
  <si>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</si>
  <si>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</si>
  <si>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</si>
  <si>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</si>
  <si>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</si>
  <si>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</si>
  <si>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</si>
  <si>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</si>
  <si>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</si>
  <si>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</si>
  <si>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</si>
  <si>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</si>
  <si>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</si>
  <si>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</si>
  <si>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</si>
  <si>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</si>
  <si>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</si>
  <si>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</si>
  <si>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</si>
  <si>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</si>
  <si>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</si>
  <si>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</si>
  <si>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</si>
  <si>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</si>
  <si>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</si>
  <si>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</si>
  <si>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</si>
  <si>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</si>
  <si>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</si>
  <si>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</si>
  <si>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</si>
  <si>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</si>
  <si>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</si>
  <si>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</si>
  <si>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</si>
  <si>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</si>
  <si>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</si>
  <si>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</si>
  <si>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</si>
  <si>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</si>
  <si>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</si>
  <si>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</si>
  <si>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</si>
  <si>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</si>
  <si>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</si>
  <si>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</si>
  <si>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</si>
  <si>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</si>
  <si>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</si>
  <si>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</si>
  <si>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</si>
  <si>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</si>
  <si>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</si>
  <si>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</si>
  <si>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</si>
  <si>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</si>
  <si>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</si>
  <si>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</si>
  <si>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</si>
  <si>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</si>
  <si>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</si>
  <si>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</si>
  <si>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</si>
  <si>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</si>
  <si>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</si>
  <si>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</si>
  <si>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</si>
  <si>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</si>
  <si>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</si>
  <si>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</si>
  <si>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</si>
  <si>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</si>
  <si>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</si>
  <si>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</si>
  <si>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</si>
  <si>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</si>
  <si>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</si>
  <si>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</si>
  <si>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</si>
  <si>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</si>
  <si>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</si>
  <si>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</si>
  <si>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</si>
  <si>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</si>
  <si>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</si>
  <si>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</si>
  <si>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</si>
  <si>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</si>
  <si>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</si>
  <si>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</si>
  <si>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</si>
  <si>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</si>
  <si>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</si>
  <si>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</si>
  <si>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</si>
  <si>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</si>
  <si>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</si>
  <si>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</si>
  <si>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</si>
  <si>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</si>
  <si>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</si>
  <si>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</si>
  <si>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</si>
  <si>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</si>
  <si>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</si>
  <si>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</si>
  <si>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</si>
  <si>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</si>
  <si>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</si>
  <si>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</si>
  <si>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</si>
  <si>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</si>
  <si>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</si>
  <si>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</si>
  <si>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</si>
  <si>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</si>
  <si>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</si>
  <si>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</si>
  <si>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</si>
  <si>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</si>
  <si>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</si>
  <si>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</si>
  <si>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</si>
  <si>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</si>
  <si>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</si>
  <si>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</si>
  <si>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</si>
  <si>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</si>
  <si>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</si>
  <si>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</si>
  <si>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</si>
  <si>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</si>
  <si>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</si>
  <si>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</si>
  <si>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</si>
  <si>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</si>
  <si>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</si>
  <si>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</si>
  <si>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</si>
  <si>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</si>
  <si>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</si>
  <si>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</si>
  <si>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</si>
  <si>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</si>
  <si>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</si>
  <si>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</si>
  <si>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</si>
  <si>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</si>
  <si>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</si>
  <si>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</si>
  <si>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</si>
  <si>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</si>
  <si>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</si>
  <si>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</si>
  <si>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</si>
  <si>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</si>
  <si>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</si>
  <si>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</si>
  <si>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</si>
  <si>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</si>
  <si>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</si>
  <si>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</si>
  <si>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</si>
  <si>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</si>
  <si>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</si>
  <si>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</si>
  <si>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</si>
  <si>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</si>
  <si>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</si>
  <si>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</si>
  <si>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</si>
  <si>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</si>
  <si>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</si>
  <si>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</si>
  <si>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</si>
  <si>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</si>
  <si>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</si>
  <si>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</si>
  <si>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</si>
  <si>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</si>
  <si>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</si>
  <si>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</si>
  <si>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</si>
  <si>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</si>
  <si>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</si>
  <si>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</si>
  <si>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</si>
  <si>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</si>
  <si>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</si>
  <si>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</si>
  <si>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</si>
  <si>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</si>
  <si>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</si>
  <si>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</si>
  <si>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</si>
  <si>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</si>
  <si>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</si>
  <si>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</si>
  <si>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</si>
  <si>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</si>
  <si>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</si>
  <si>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</si>
  <si>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</si>
  <si>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</si>
  <si>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</si>
  <si>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</si>
  <si>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</si>
  <si>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</si>
  <si>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</si>
  <si>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</si>
  <si>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</si>
  <si>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</si>
  <si>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</si>
  <si>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</si>
  <si>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</si>
  <si>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</si>
  <si>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</si>
  <si>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</si>
  <si>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</si>
  <si>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</si>
  <si>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</si>
  <si>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</si>
  <si>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</si>
  <si>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</si>
  <si>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</si>
  <si>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</si>
  <si>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</si>
  <si>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</si>
  <si>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</si>
  <si>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</si>
  <si>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</si>
  <si>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</si>
  <si>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</si>
  <si>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</si>
  <si>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</si>
  <si>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</si>
  <si>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</si>
  <si>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</si>
  <si>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</si>
  <si>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</si>
  <si>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</si>
  <si>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</si>
  <si>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</si>
  <si>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</si>
  <si>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</si>
  <si>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</si>
  <si>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</si>
  <si>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</si>
  <si>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</si>
  <si>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</si>
  <si>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</si>
  <si>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</si>
  <si>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</si>
  <si>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</si>
  <si>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</si>
  <si>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</si>
  <si>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</si>
  <si>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</si>
  <si>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</si>
  <si>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</si>
  <si>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</si>
  <si>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</si>
  <si>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</si>
  <si>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</si>
  <si>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</si>
  <si>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</si>
  <si>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</si>
  <si>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</si>
  <si>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</si>
  <si>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</si>
  <si>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</si>
  <si>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</si>
  <si>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</si>
  <si>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</si>
  <si>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</si>
  <si>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</si>
  <si>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</si>
  <si>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</si>
  <si>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</si>
  <si>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</si>
  <si>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</si>
  <si>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</si>
  <si>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</si>
  <si>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</si>
  <si>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</si>
  <si>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</si>
  <si>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</si>
  <si>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</si>
  <si>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</si>
  <si>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</si>
  <si>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</si>
  <si>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</si>
  <si>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</si>
  <si>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</si>
  <si>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</si>
  <si>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</si>
  <si>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</si>
  <si>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</si>
  <si>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</si>
  <si>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</si>
  <si>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</si>
  <si>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</si>
  <si>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</si>
  <si>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</si>
  <si>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</si>
  <si>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</si>
  <si>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</si>
  <si>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</si>
  <si>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</si>
  <si>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</si>
  <si>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</si>
  <si>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</si>
  <si>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</si>
  <si>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</si>
  <si>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</si>
  <si>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</si>
  <si>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</si>
  <si>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</si>
  <si>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</si>
  <si>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</si>
  <si>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</si>
  <si>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</si>
  <si>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</si>
  <si>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</si>
  <si>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</si>
  <si>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</si>
  <si>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</si>
  <si>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</si>
  <si>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</si>
  <si>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</si>
  <si>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</si>
  <si>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</si>
  <si>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</si>
  <si>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</si>
  <si>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</si>
  <si>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</si>
  <si>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</si>
  <si>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</si>
  <si>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</si>
  <si>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</si>
  <si>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</si>
  <si>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</si>
  <si>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</si>
  <si>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</si>
  <si>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</si>
  <si>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</si>
  <si>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</si>
  <si>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</si>
  <si>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</si>
  <si>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</si>
  <si>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</si>
  <si>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</si>
  <si>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</si>
  <si>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</si>
  <si>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</si>
  <si>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</si>
  <si>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</si>
  <si>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</si>
  <si>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</si>
  <si>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</si>
  <si>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</si>
  <si>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</si>
  <si>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</si>
  <si>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</si>
  <si>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</si>
  <si>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</si>
  <si>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</si>
  <si>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</si>
  <si>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</si>
  <si>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</si>
  <si>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</si>
  <si>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</si>
  <si>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</si>
  <si>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</si>
  <si>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</si>
  <si>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</si>
  <si>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</si>
  <si>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</si>
  <si>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</si>
  <si>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</si>
  <si>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</si>
  <si>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</si>
  <si>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</si>
  <si>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</si>
  <si>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</si>
  <si>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</si>
  <si>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</si>
  <si>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</si>
  <si>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</si>
  <si>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</si>
  <si>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</si>
  <si>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</si>
  <si>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</si>
  <si>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</si>
  <si>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</si>
  <si>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</si>
  <si>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</si>
  <si>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</si>
  <si>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</si>
  <si>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</si>
  <si>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</si>
  <si>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</si>
  <si>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</si>
  <si>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</si>
  <si>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</si>
  <si>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</si>
  <si>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</si>
  <si>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</si>
  <si>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</si>
  <si>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</si>
  <si>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</si>
  <si>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</si>
  <si>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</si>
  <si>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</si>
  <si>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</si>
  <si>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</si>
  <si>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</si>
  <si>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</si>
  <si>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</si>
  <si>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</si>
  <si>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</si>
  <si>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</si>
  <si>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</si>
  <si>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</si>
  <si>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</si>
  <si>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</si>
  <si>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</si>
  <si>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</si>
  <si>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</si>
  <si>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</si>
  <si>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</si>
  <si>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</si>
  <si>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</si>
  <si>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</si>
  <si>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</si>
  <si>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</si>
  <si>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</si>
  <si>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</si>
  <si>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</si>
  <si>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</si>
  <si>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</si>
  <si>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</si>
  <si>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</si>
  <si>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</si>
  <si>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</si>
  <si>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</si>
  <si>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</si>
  <si>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</si>
  <si>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</si>
  <si>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</si>
  <si>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</si>
  <si>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</si>
  <si>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</si>
  <si>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</si>
  <si>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</si>
  <si>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</si>
  <si>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</si>
  <si>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</si>
  <si>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</si>
  <si>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</si>
  <si>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</si>
  <si>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</si>
  <si>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</si>
  <si>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</si>
  <si>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</si>
  <si>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</si>
  <si>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</si>
  <si>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</si>
  <si>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</si>
  <si>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</si>
  <si>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</si>
  <si>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</si>
  <si>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</si>
  <si>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</si>
  <si>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</si>
  <si>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</si>
  <si>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</si>
  <si>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</si>
  <si>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</si>
  <si>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</si>
  <si>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</si>
  <si>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</si>
  <si>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</si>
  <si>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</si>
  <si>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</si>
  <si>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</si>
  <si>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</si>
  <si>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</si>
  <si>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</si>
  <si>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</si>
  <si>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</si>
  <si>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</si>
  <si>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</si>
  <si>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</si>
  <si>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</si>
  <si>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</si>
  <si>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</si>
  <si>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</si>
  <si>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</si>
  <si>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</si>
  <si>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</si>
  <si>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</si>
  <si>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</si>
  <si>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</si>
  <si>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</si>
  <si>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</si>
  <si>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</si>
  <si>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</si>
  <si>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</si>
  <si>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</si>
  <si>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</si>
  <si>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</si>
  <si>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</si>
  <si>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</si>
  <si>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</si>
  <si>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</si>
  <si>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</si>
  <si>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</si>
  <si>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</si>
  <si>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</si>
  <si>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</si>
  <si>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</si>
  <si>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</si>
  <si>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</si>
  <si>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</si>
  <si>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</si>
  <si>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</si>
  <si>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</si>
  <si>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</si>
  <si>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</si>
  <si>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</si>
  <si>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</si>
  <si>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</si>
  <si>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</si>
  <si>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</si>
  <si>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</si>
  <si>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</si>
  <si>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</si>
  <si>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</si>
  <si>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</si>
  <si>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</si>
  <si>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</si>
  <si>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</si>
  <si>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</si>
  <si>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</si>
  <si>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</si>
  <si>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</si>
  <si>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</si>
  <si>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</si>
  <si>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</si>
  <si>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</si>
  <si>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</si>
  <si>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</si>
  <si>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</si>
  <si>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</si>
  <si>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</si>
  <si>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</si>
  <si>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</si>
  <si>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</si>
  <si>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</si>
  <si>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</si>
  <si>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</si>
  <si>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</si>
  <si>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</si>
  <si>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</si>
  <si>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</si>
  <si>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</si>
  <si>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</si>
  <si>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</si>
  <si>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</si>
  <si>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</si>
  <si>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</si>
  <si>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</si>
  <si>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</si>
  <si>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</si>
  <si>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</si>
  <si>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</si>
  <si>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</si>
  <si>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</si>
  <si>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</si>
  <si>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</si>
  <si>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</si>
  <si>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</si>
  <si>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</si>
  <si>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</si>
  <si>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</si>
  <si>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</si>
  <si>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</si>
  <si>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</si>
  <si>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</si>
  <si>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</si>
  <si>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</si>
  <si>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</si>
  <si>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</si>
  <si>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</si>
  <si>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</si>
  <si>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</si>
  <si>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</si>
  <si>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</si>
  <si>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</si>
  <si>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</si>
  <si>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</si>
  <si>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</si>
  <si>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</si>
  <si>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</si>
  <si>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</si>
  <si>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</si>
  <si>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</si>
  <si>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</si>
  <si>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</si>
  <si>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</si>
  <si>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</si>
  <si>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</si>
  <si>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</si>
  <si>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</si>
  <si>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</si>
  <si>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</si>
  <si>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</si>
  <si>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</si>
  <si>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</si>
  <si>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</si>
  <si>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</si>
  <si>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</si>
  <si>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</si>
  <si>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</si>
  <si>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</si>
  <si>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</si>
  <si>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</si>
  <si>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</si>
  <si>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</si>
  <si>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</si>
  <si>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</si>
  <si>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</si>
  <si>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</si>
  <si>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</si>
  <si>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</si>
  <si>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</si>
  <si>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</si>
  <si>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</si>
  <si>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</si>
  <si>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</si>
  <si>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</si>
  <si>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</si>
  <si>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</si>
  <si>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</si>
  <si>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</si>
  <si>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</si>
  <si>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</si>
  <si>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</si>
  <si>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</si>
  <si>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</si>
  <si>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</si>
  <si>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</si>
  <si>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</si>
  <si>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</si>
  <si>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</si>
  <si>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</si>
  <si>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</si>
  <si>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</si>
  <si>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</si>
  <si>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</si>
  <si>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</si>
  <si>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</si>
  <si>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</si>
  <si>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</si>
  <si>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</si>
  <si>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</si>
  <si>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</si>
  <si>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</si>
  <si>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</si>
  <si>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</si>
  <si>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</si>
  <si>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</si>
  <si>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</si>
  <si>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</si>
  <si>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</si>
  <si>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</si>
  <si>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</si>
  <si>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</si>
  <si>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</si>
  <si>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</si>
  <si>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</si>
  <si>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</si>
  <si>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</si>
  <si>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</si>
  <si>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</si>
  <si>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</si>
  <si>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</si>
  <si>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</si>
  <si>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</si>
  <si>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</si>
  <si>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</si>
  <si>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</si>
  <si>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</si>
  <si>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</si>
  <si>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</si>
  <si>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</si>
  <si>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</si>
  <si>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</si>
  <si>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</si>
  <si>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</si>
  <si>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</si>
  <si>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</si>
  <si>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</si>
  <si>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</si>
  <si>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</si>
  <si>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</si>
  <si>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</si>
  <si>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</si>
  <si>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</si>
  <si>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</si>
  <si>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</si>
  <si>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</si>
  <si>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</si>
  <si>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</si>
  <si>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</si>
  <si>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</si>
  <si>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</si>
  <si>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</si>
  <si>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</si>
  <si>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</si>
  <si>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</si>
  <si>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</si>
  <si>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</si>
  <si>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</si>
  <si>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</si>
  <si>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</si>
  <si>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</si>
  <si>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</si>
  <si>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</si>
  <si>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</si>
  <si>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</si>
  <si>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</si>
  <si>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</si>
  <si>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</si>
  <si>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</si>
  <si>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</si>
  <si>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</si>
  <si>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</si>
  <si>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</si>
  <si>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</si>
  <si>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</si>
  <si>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</si>
  <si>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</si>
  <si>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</si>
  <si>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</si>
  <si>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</si>
  <si>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</si>
  <si>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</si>
  <si>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</si>
  <si>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</si>
  <si>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</si>
  <si>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</si>
  <si>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</si>
  <si>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</si>
  <si>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</si>
  <si>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</si>
  <si>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</si>
  <si>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</si>
  <si>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</si>
  <si>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</si>
  <si>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</si>
  <si>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</si>
  <si>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</si>
  <si>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</si>
  <si>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</si>
  <si>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</si>
  <si>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</si>
  <si>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</si>
  <si>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</si>
  <si>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</si>
  <si>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</si>
  <si>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</si>
  <si>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</si>
  <si>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</si>
  <si>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</si>
  <si>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</si>
  <si>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</si>
  <si>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</si>
  <si>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</si>
  <si>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</si>
  <si>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</si>
  <si>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</si>
  <si>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</si>
  <si>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</si>
  <si>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</si>
  <si>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</si>
  <si>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</si>
  <si>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</si>
  <si>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</si>
  <si>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</si>
  <si>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</si>
  <si>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</si>
  <si>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</si>
  <si>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</si>
  <si>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</si>
  <si>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</si>
  <si>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</si>
  <si>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</si>
  <si>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</si>
  <si>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</si>
  <si>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</si>
  <si>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</si>
  <si>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</si>
  <si>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</si>
  <si>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</si>
  <si>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</si>
  <si>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</si>
  <si>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</si>
  <si>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</si>
  <si>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</si>
  <si>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</si>
  <si>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</si>
  <si>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</si>
  <si>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</si>
  <si>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</si>
  <si>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</si>
  <si>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</si>
  <si>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</si>
  <si>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</si>
  <si>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</si>
  <si>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</si>
  <si>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</si>
  <si>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</si>
  <si>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</si>
  <si>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</si>
  <si>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</si>
  <si>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</si>
  <si>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</si>
  <si>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</si>
  <si>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</si>
  <si>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</si>
  <si>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</si>
  <si>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</si>
  <si>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</si>
  <si>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</si>
  <si>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</si>
  <si>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</si>
  <si>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</si>
  <si>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</si>
  <si>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</si>
  <si>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</si>
  <si>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</si>
  <si>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</si>
  <si>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</si>
  <si>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</si>
  <si>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</si>
  <si>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</si>
  <si>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</si>
  <si>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</si>
  <si>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</si>
  <si>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</si>
  <si>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</si>
  <si>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</si>
  <si>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</si>
  <si>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</si>
  <si>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</si>
  <si>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</si>
  <si>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</si>
  <si>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</si>
  <si>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</si>
  <si>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</si>
  <si>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</si>
  <si>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</si>
  <si>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</si>
  <si>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</si>
  <si>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</si>
  <si>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</si>
  <si>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</si>
  <si>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</si>
  <si>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</si>
  <si>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</si>
  <si>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</si>
  <si>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</si>
  <si>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</si>
  <si>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</si>
  <si>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</si>
  <si>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</si>
  <si>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</si>
  <si>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</si>
  <si>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</si>
  <si>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</si>
  <si>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</si>
  <si>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</si>
  <si>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</si>
  <si>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</si>
  <si>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</si>
  <si>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</si>
  <si>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</si>
  <si>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</si>
  <si>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</si>
  <si>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</si>
  <si>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</si>
  <si>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</si>
  <si>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</si>
  <si>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</si>
  <si>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</si>
  <si>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</si>
  <si>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</si>
  <si>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</si>
  <si>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</si>
  <si>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</si>
  <si>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</si>
  <si>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</si>
  <si>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</si>
  <si>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</si>
  <si>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</si>
  <si>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</si>
  <si>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</si>
  <si>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</si>
  <si>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</si>
  <si>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</si>
  <si>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</si>
  <si>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</si>
  <si>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</si>
  <si>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</si>
  <si>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</si>
  <si>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</si>
  <si>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</si>
  <si>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</si>
  <si>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</si>
  <si>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</si>
  <si>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</si>
  <si>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</si>
  <si>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</si>
  <si>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</si>
  <si>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</si>
  <si>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</si>
  <si>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</si>
  <si>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</si>
  <si>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</si>
  <si>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</si>
  <si>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</si>
  <si>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</si>
  <si>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</si>
  <si>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</si>
  <si>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</si>
  <si>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</si>
  <si>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</si>
  <si>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</si>
  <si>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</si>
  <si>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</si>
  <si>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</si>
  <si>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</si>
  <si>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</si>
  <si>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</si>
  <si>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</si>
  <si>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</si>
  <si>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</si>
  <si>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</si>
  <si>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</si>
  <si>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</si>
  <si>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</si>
  <si>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</si>
  <si>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</si>
  <si>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</si>
  <si>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</si>
  <si>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</si>
  <si>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</si>
  <si>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</si>
  <si>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</si>
  <si>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</si>
  <si>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</si>
  <si>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</si>
  <si>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</si>
  <si>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</si>
  <si>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</si>
  <si>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</si>
  <si>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</si>
  <si>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</si>
  <si>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</si>
  <si>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</si>
  <si>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</si>
  <si>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</si>
  <si>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</si>
  <si>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</si>
  <si>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</si>
  <si>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</si>
  <si>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</si>
  <si>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</si>
  <si>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</si>
  <si>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</si>
  <si>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</si>
  <si>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</si>
  <si>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</si>
  <si>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</si>
  <si>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</si>
  <si>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</si>
  <si>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</si>
  <si>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</si>
  <si>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</si>
  <si>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</si>
  <si>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</si>
  <si>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</si>
  <si>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</si>
  <si>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</si>
  <si>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</si>
  <si>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</si>
  <si>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</si>
  <si>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</si>
  <si>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</si>
  <si>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</si>
  <si>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</si>
  <si>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</si>
  <si>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</si>
  <si>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</si>
  <si>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</si>
  <si>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</si>
  <si>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</si>
  <si>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</si>
  <si>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</si>
  <si>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</si>
  <si>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</si>
  <si>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</si>
  <si>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</si>
  <si>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</si>
  <si>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</si>
  <si>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</si>
  <si>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</si>
  <si>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</si>
  <si>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</si>
  <si>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</si>
  <si>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</si>
  <si>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</si>
  <si>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</si>
  <si>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</si>
  <si>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</si>
  <si>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</si>
  <si>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</si>
  <si>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</si>
  <si>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</si>
  <si>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</si>
  <si>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</si>
  <si>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</si>
  <si>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</si>
  <si>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</si>
  <si>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</si>
  <si>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</si>
  <si>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</si>
  <si>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</si>
  <si>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</si>
  <si>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</si>
  <si>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</si>
  <si>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</si>
  <si>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</si>
  <si>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</si>
  <si>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</si>
  <si>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</si>
  <si>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</si>
  <si>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</si>
  <si>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</si>
  <si>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</si>
  <si>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</si>
  <si>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</si>
  <si>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</si>
  <si>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</si>
  <si>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</si>
  <si>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</si>
  <si>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</si>
  <si>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</si>
  <si>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</si>
  <si>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</si>
  <si>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</si>
  <si>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</si>
  <si>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</si>
  <si>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</si>
  <si>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</si>
  <si>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</si>
  <si>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</si>
  <si>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</si>
  <si>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</si>
  <si>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</si>
  <si>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</si>
  <si>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</si>
  <si>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</si>
  <si>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</si>
  <si>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</si>
  <si>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</si>
  <si>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</si>
  <si>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</si>
  <si>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</si>
  <si>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</si>
  <si>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</si>
  <si>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</si>
  <si>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</si>
  <si>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</si>
  <si>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</si>
  <si>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</si>
  <si>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</si>
  <si>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</si>
  <si>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</si>
  <si>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</si>
  <si>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</si>
  <si>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</si>
  <si>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</si>
  <si>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</si>
  <si>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</si>
  <si>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</si>
  <si>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</si>
  <si>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</si>
  <si>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</si>
  <si>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</si>
  <si>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</si>
  <si>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</si>
  <si>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</si>
  <si>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</si>
  <si>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</si>
  <si>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</si>
  <si>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</si>
  <si>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</si>
  <si>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</si>
  <si>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</si>
  <si>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</si>
  <si>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</si>
  <si>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</si>
  <si>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</si>
  <si>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</si>
  <si>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</si>
  <si>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</si>
  <si>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</si>
  <si>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</si>
  <si>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</si>
  <si>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</si>
  <si>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</si>
  <si>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</si>
  <si>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</si>
  <si>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</si>
  <si>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</si>
  <si>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</si>
  <si>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</si>
  <si>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</si>
  <si>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</si>
  <si>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</si>
  <si>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</si>
  <si>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</si>
  <si>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</si>
  <si>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</si>
  <si>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</si>
  <si>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</si>
  <si>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</si>
  <si>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</si>
  <si>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</si>
  <si>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</si>
  <si>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</si>
  <si>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</si>
  <si>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</si>
  <si>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</si>
  <si>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</si>
  <si>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</si>
  <si>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</si>
  <si>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</si>
  <si>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</si>
  <si>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</si>
  <si>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</si>
  <si>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</si>
  <si>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</si>
  <si>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</si>
  <si>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</si>
  <si>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</si>
  <si>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</si>
  <si>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</si>
  <si>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</si>
  <si>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</si>
  <si>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</si>
  <si>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</si>
  <si>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</si>
  <si>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</si>
  <si>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</si>
  <si>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</si>
  <si>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</si>
  <si>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</si>
  <si>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</si>
  <si>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</si>
  <si>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</si>
  <si>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</si>
  <si>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</si>
  <si>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</si>
  <si>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</si>
  <si>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</si>
  <si>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</si>
  <si>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</si>
  <si>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</si>
  <si>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</si>
  <si>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</si>
  <si>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</si>
  <si>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</si>
  <si>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</si>
  <si>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</si>
  <si>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</si>
  <si>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</si>
  <si>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</si>
  <si>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</si>
  <si>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</si>
  <si>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</si>
  <si>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</si>
  <si>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</si>
  <si>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</si>
  <si>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</si>
  <si>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</si>
  <si>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</si>
  <si>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</si>
  <si>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</si>
  <si>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</si>
  <si>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</si>
  <si>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</si>
  <si>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</si>
  <si>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</si>
  <si>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</si>
  <si>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</si>
  <si>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</si>
  <si>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</si>
  <si>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</si>
  <si>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</si>
  <si>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</si>
  <si>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</si>
  <si>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</si>
  <si>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</si>
  <si>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</si>
  <si>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</si>
  <si>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</si>
  <si>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</si>
  <si>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</si>
  <si>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</si>
  <si>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</si>
  <si>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</si>
  <si>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</si>
  <si>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</si>
  <si>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</si>
  <si>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</si>
  <si>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</si>
  <si>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</si>
  <si>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</si>
  <si>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</si>
  <si>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</si>
  <si>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</si>
  <si>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</si>
  <si>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</si>
  <si>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</si>
  <si>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</si>
  <si>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</si>
  <si>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</si>
  <si>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</si>
  <si>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</si>
  <si>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</si>
  <si>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</si>
  <si>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</si>
  <si>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</si>
  <si>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</si>
  <si>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</si>
  <si>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</si>
  <si>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</si>
  <si>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</si>
  <si>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</si>
  <si>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</si>
  <si>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</si>
  <si>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</si>
  <si>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</si>
  <si>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</si>
  <si>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</si>
  <si>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</si>
  <si>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</si>
  <si>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</si>
  <si>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</si>
  <si>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</si>
  <si>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</si>
  <si>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</si>
  <si>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</si>
  <si>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</si>
  <si>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</si>
  <si>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</si>
  <si>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</si>
  <si>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</si>
  <si>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</si>
  <si>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</si>
  <si>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</si>
  <si>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</si>
  <si>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</si>
  <si>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</si>
  <si>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</si>
  <si>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</si>
  <si>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</si>
  <si>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</si>
  <si>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</si>
  <si>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</si>
  <si>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</si>
  <si>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</si>
  <si>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</si>
  <si>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</si>
  <si>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</si>
  <si>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</si>
  <si>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</si>
  <si>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</si>
  <si>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</si>
  <si>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</si>
  <si>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</si>
  <si>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</si>
  <si>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</si>
  <si>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</si>
  <si>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</si>
  <si>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</si>
  <si>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</si>
  <si>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</si>
  <si>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</si>
  <si>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</si>
  <si>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</si>
  <si>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</si>
  <si>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</si>
  <si>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</si>
  <si>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</si>
  <si>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</si>
  <si>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</si>
  <si>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</si>
  <si>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</si>
  <si>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</si>
  <si>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</si>
  <si>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</si>
  <si>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</si>
  <si>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</si>
  <si>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</si>
  <si>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</si>
  <si>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</si>
  <si>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</si>
  <si>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</si>
  <si>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</si>
  <si>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</si>
  <si>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</si>
  <si>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</si>
  <si>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</si>
  <si>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</si>
  <si>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</si>
  <si>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</si>
  <si>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</si>
  <si>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</si>
  <si>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</si>
  <si>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</si>
  <si>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</si>
  <si>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</si>
  <si>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</si>
  <si>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</si>
  <si>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</si>
  <si>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</si>
  <si>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</si>
  <si>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</si>
  <si>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</si>
  <si>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</si>
  <si>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</si>
  <si>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</si>
  <si>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</si>
  <si>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</si>
  <si>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</si>
  <si>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</si>
  <si>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</si>
  <si>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</si>
  <si>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</si>
  <si>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</si>
  <si>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</si>
  <si>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</si>
  <si>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</si>
  <si>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</si>
  <si>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</si>
  <si>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</si>
  <si>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</si>
  <si>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</si>
  <si>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</si>
  <si>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</si>
  <si>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</si>
  <si>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</si>
  <si>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</si>
  <si>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</si>
  <si>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</si>
  <si>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</si>
  <si>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</si>
  <si>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</si>
  <si>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</si>
  <si>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</si>
  <si>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</si>
  <si>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</si>
  <si>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</si>
  <si>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</si>
  <si>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</si>
  <si>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</si>
  <si>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</si>
  <si>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</si>
  <si>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</si>
  <si>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</si>
  <si>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</si>
  <si>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</si>
  <si>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</si>
  <si>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</si>
  <si>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</si>
  <si>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</si>
  <si>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</si>
  <si>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</si>
  <si>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</si>
  <si>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</si>
  <si>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</si>
  <si>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</si>
  <si>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</si>
  <si>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</si>
  <si>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</si>
  <si>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</si>
  <si>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</si>
  <si>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</si>
  <si>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</si>
  <si>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</si>
  <si>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</si>
  <si>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</si>
  <si>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</si>
  <si>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</si>
  <si>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</si>
  <si>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</si>
  <si>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</si>
  <si>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</si>
  <si>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</si>
  <si>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</si>
  <si>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</si>
  <si>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</si>
  <si>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</si>
  <si>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</si>
  <si>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</si>
  <si>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</si>
  <si>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</si>
  <si>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</si>
  <si>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</si>
  <si>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</si>
  <si>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</si>
  <si>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</si>
  <si>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</si>
  <si>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</si>
  <si>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</si>
  <si>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</si>
  <si>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</si>
  <si>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</si>
  <si>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</si>
  <si>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</si>
  <si>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</si>
  <si>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</si>
  <si>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</si>
  <si>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</si>
  <si>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</si>
  <si>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</si>
  <si>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</si>
  <si>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</si>
  <si>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</si>
  <si>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</si>
  <si>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</si>
  <si>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</si>
  <si>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</si>
  <si>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</si>
  <si>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</si>
  <si>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</si>
  <si>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</si>
  <si>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</si>
  <si>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</si>
  <si>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</si>
  <si>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</si>
  <si>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</si>
  <si>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</si>
  <si>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</si>
  <si>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</si>
  <si>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</si>
  <si>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</si>
  <si>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</si>
  <si>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</si>
  <si>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</si>
  <si>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</si>
  <si>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</si>
  <si>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</si>
  <si>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</si>
  <si>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</si>
  <si>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</si>
  <si>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</si>
  <si>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</si>
  <si>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</si>
  <si>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</si>
  <si>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</si>
  <si>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</si>
  <si>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</si>
  <si>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</si>
  <si>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</si>
  <si>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</si>
  <si>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</si>
  <si>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</si>
  <si>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</si>
  <si>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</si>
  <si>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</si>
  <si>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</si>
  <si>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</si>
  <si>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</si>
  <si>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</si>
  <si>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</si>
  <si>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</si>
  <si>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</si>
  <si>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</si>
  <si>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</si>
  <si>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</si>
  <si>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</si>
  <si>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</si>
  <si>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</si>
  <si>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</si>
  <si>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</si>
  <si>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</si>
  <si>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</si>
  <si>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</si>
  <si>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</si>
  <si>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</si>
  <si>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</si>
  <si>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</si>
  <si>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</si>
  <si>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</si>
  <si>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</si>
  <si>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</si>
  <si>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</si>
  <si>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</si>
  <si>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</si>
  <si>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</si>
  <si>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</si>
  <si>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</si>
  <si>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</si>
  <si>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</si>
  <si>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</si>
  <si>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</si>
  <si>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</si>
  <si>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</si>
  <si>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</si>
  <si>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</si>
  <si>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</si>
  <si>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</si>
  <si>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</si>
  <si>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</si>
  <si>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</si>
  <si>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</si>
  <si>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</si>
  <si>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</si>
  <si>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</si>
  <si>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</si>
  <si>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</si>
  <si>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</si>
  <si>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</si>
  <si>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</si>
  <si>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</si>
  <si>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</si>
  <si>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</si>
  <si>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</si>
  <si>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</si>
  <si>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</si>
  <si>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</si>
  <si>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</si>
  <si>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</si>
  <si>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</si>
  <si>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</si>
  <si>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</si>
  <si>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</si>
  <si>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</si>
  <si>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</si>
  <si>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</si>
  <si>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</si>
  <si>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</si>
  <si>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</si>
  <si>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</si>
  <si>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</si>
  <si>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</si>
  <si>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</si>
  <si>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</si>
  <si>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</si>
  <si>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</si>
  <si>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</si>
  <si>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</si>
  <si>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</si>
  <si>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</si>
  <si>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</si>
  <si>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</si>
  <si>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</si>
  <si>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</si>
  <si>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</si>
  <si>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</si>
  <si>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</si>
  <si>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</si>
  <si>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</si>
  <si>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</si>
  <si>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</si>
  <si>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</si>
  <si>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</si>
  <si>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</si>
  <si>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</si>
  <si>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</si>
  <si>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</si>
  <si>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</si>
  <si>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</si>
  <si>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</si>
  <si>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</si>
  <si>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</si>
  <si>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</si>
  <si>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</si>
  <si>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</si>
  <si>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</si>
  <si>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</si>
  <si>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</si>
  <si>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</si>
  <si>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</si>
  <si>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</si>
  <si>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</si>
  <si>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</si>
  <si>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</si>
  <si>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</si>
  <si>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</si>
  <si>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</si>
  <si>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</si>
  <si>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</si>
  <si>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</si>
  <si>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</si>
  <si>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</si>
  <si>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</si>
  <si>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</si>
  <si>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</si>
  <si>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</si>
  <si>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</si>
  <si>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</si>
  <si>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</si>
  <si>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</si>
  <si>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</si>
  <si>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</si>
  <si>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</si>
  <si>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</si>
  <si>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</si>
  <si>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</si>
  <si>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</si>
  <si>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</si>
  <si>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</si>
  <si>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</si>
  <si>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</si>
  <si>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</si>
  <si>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</si>
  <si>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</si>
  <si>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</si>
  <si>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</si>
  <si>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</si>
  <si>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</si>
  <si>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</si>
  <si>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</si>
  <si>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</si>
  <si>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</si>
  <si>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</si>
  <si>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</si>
  <si>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</si>
  <si>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</si>
  <si>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</si>
  <si>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</si>
  <si>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</si>
  <si>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</si>
  <si>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</si>
  <si>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</si>
  <si>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</si>
  <si>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</si>
  <si>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</si>
  <si>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</si>
  <si>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</si>
  <si>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</si>
  <si>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</si>
  <si>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</si>
  <si>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</si>
  <si>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</si>
  <si>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</si>
  <si>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</si>
  <si>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</si>
  <si>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</si>
  <si>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</si>
  <si>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</si>
  <si>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</si>
  <si>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</si>
  <si>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</si>
  <si>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</si>
  <si>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</si>
  <si>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</si>
  <si>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</si>
  <si>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</si>
  <si>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</si>
  <si>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</si>
  <si>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</si>
  <si>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</si>
  <si>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</si>
  <si>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</si>
  <si>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</si>
  <si>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</si>
  <si>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</si>
  <si>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</si>
  <si>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</si>
  <si>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</si>
  <si>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</si>
  <si>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</si>
  <si>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</si>
  <si>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</si>
  <si>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</si>
  <si>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</si>
  <si>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</si>
  <si>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</si>
  <si>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</si>
  <si>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</si>
  <si>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</si>
  <si>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</si>
  <si>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</si>
  <si>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</si>
  <si>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</si>
  <si>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</si>
  <si>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</si>
  <si>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</si>
  <si>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</si>
  <si>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</si>
  <si>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</si>
  <si>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</si>
  <si>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</si>
  <si>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</si>
  <si>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</si>
  <si>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</si>
  <si>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</si>
  <si>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</si>
  <si>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</si>
  <si>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</si>
  <si>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</si>
  <si>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</si>
  <si>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</si>
  <si>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</si>
  <si>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</si>
  <si>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</si>
  <si>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</si>
  <si>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</si>
  <si>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</si>
  <si>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</si>
  <si>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</si>
  <si>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</si>
  <si>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</si>
  <si>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</si>
  <si>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</si>
  <si>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</si>
  <si>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</si>
  <si>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</si>
  <si>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</si>
  <si>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</si>
  <si>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</si>
  <si>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</si>
  <si>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</si>
  <si>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</si>
  <si>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</si>
  <si>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</si>
  <si>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</si>
  <si>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</si>
  <si>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</si>
  <si>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</si>
  <si>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</si>
  <si>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</si>
  <si>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</si>
  <si>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</si>
  <si>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</si>
  <si>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</si>
  <si>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</si>
  <si>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</si>
  <si>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</si>
  <si>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</si>
  <si>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</si>
  <si>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</si>
  <si>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</si>
  <si>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</si>
  <si>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</si>
  <si>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</si>
  <si>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</si>
  <si>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</si>
  <si>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</si>
  <si>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</si>
  <si>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</si>
  <si>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</si>
  <si>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</si>
  <si>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</si>
  <si>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</si>
  <si>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</si>
  <si>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</si>
  <si>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</si>
  <si>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</si>
  <si>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</si>
  <si>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</si>
  <si>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</si>
  <si>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</si>
  <si>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</si>
  <si>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</si>
  <si>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</si>
  <si>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</si>
  <si>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</si>
  <si>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</si>
  <si>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</si>
  <si>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</si>
  <si>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</si>
  <si>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</si>
  <si>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</si>
  <si>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</si>
  <si>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</si>
  <si>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</si>
  <si>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</si>
  <si>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</si>
  <si>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</si>
  <si>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</si>
  <si>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</si>
  <si>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</si>
  <si>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</si>
  <si>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</si>
  <si>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</si>
  <si>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</si>
  <si>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</si>
  <si>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</si>
  <si>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</si>
  <si>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</si>
  <si>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</si>
  <si>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</si>
  <si>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</si>
  <si>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</si>
  <si>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</si>
  <si>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</si>
  <si>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</si>
  <si>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</si>
  <si>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</si>
  <si>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</si>
  <si>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</si>
  <si>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</si>
  <si>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</si>
  <si>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</si>
  <si>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</si>
  <si>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</si>
  <si>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</si>
  <si>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</si>
  <si>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</si>
  <si>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</si>
  <si>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</si>
  <si>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</si>
  <si>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</si>
  <si>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</si>
  <si>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</si>
  <si>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</si>
  <si>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</si>
  <si>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</si>
  <si>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</si>
  <si>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</si>
  <si>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</si>
  <si>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</si>
  <si>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</si>
  <si>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</si>
  <si>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</si>
  <si>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</si>
  <si>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</si>
  <si>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</si>
  <si>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</si>
  <si>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</si>
  <si>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</si>
  <si>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</si>
  <si>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</si>
  <si>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</si>
  <si>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</si>
  <si>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</si>
  <si>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</si>
  <si>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</si>
  <si>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</si>
  <si>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</si>
  <si>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</si>
  <si>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</si>
  <si>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</si>
  <si>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</si>
  <si>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</si>
  <si>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</si>
  <si>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</si>
  <si>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</si>
  <si>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</si>
  <si>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</si>
  <si>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</si>
  <si>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</si>
  <si>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</si>
  <si>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</si>
  <si>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</si>
  <si>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</si>
  <si>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</si>
  <si>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</si>
  <si>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</si>
  <si>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</si>
  <si>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</si>
  <si>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</si>
  <si>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</si>
  <si>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</si>
  <si>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</si>
  <si>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</si>
  <si>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</si>
  <si>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</si>
  <si>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</si>
  <si>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</si>
  <si>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</si>
  <si>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</si>
  <si>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</si>
  <si>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</si>
  <si>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</si>
  <si>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</si>
  <si>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</si>
  <si>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</si>
  <si>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</si>
  <si>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</si>
  <si>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</si>
  <si>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</si>
  <si>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</si>
  <si>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</si>
  <si>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</si>
  <si>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</si>
  <si>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</si>
  <si>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</si>
  <si>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</si>
  <si>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</si>
  <si>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</si>
  <si>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</si>
  <si>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</si>
  <si>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</si>
  <si>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</si>
  <si>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</si>
  <si>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</si>
  <si>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</si>
  <si>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</si>
  <si>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</si>
  <si>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</si>
  <si>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</si>
  <si>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</si>
  <si>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</si>
  <si>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</si>
  <si>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</si>
  <si>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</si>
  <si>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</si>
  <si>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</si>
  <si>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</si>
  <si>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</si>
  <si>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</si>
  <si>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</si>
  <si>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</si>
  <si>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</si>
  <si>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</si>
  <si>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</si>
  <si>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</si>
  <si>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</si>
  <si>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</si>
  <si>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</si>
  <si>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</si>
  <si>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</si>
  <si>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</si>
  <si>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</si>
  <si>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</si>
  <si>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</si>
  <si>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</si>
  <si>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</si>
  <si>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</si>
  <si>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</si>
  <si>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</si>
  <si>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</si>
  <si>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</si>
  <si>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</si>
  <si>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</si>
  <si>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</si>
  <si>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</si>
  <si>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</si>
  <si>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</si>
  <si>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</si>
  <si>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</si>
  <si>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</si>
  <si>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</si>
  <si>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</si>
  <si>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</si>
  <si>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</si>
  <si>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</si>
  <si>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</si>
  <si>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</si>
  <si>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</si>
  <si>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</si>
  <si>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</si>
  <si>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</si>
  <si>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</si>
  <si>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</si>
  <si>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</si>
  <si>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</si>
  <si>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</si>
  <si>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</si>
  <si>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</si>
  <si>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</si>
  <si>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</si>
  <si>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</si>
  <si>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</si>
  <si>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</si>
  <si>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</si>
  <si>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</si>
  <si>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</si>
  <si>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</si>
  <si>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</si>
  <si>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</si>
  <si>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</si>
  <si>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</si>
  <si>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</si>
  <si>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</si>
  <si>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</si>
  <si>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</si>
  <si>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</si>
  <si>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</si>
  <si>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</si>
  <si>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</si>
  <si>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</si>
  <si>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</si>
  <si>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</si>
  <si>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</si>
  <si>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</si>
  <si>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</si>
  <si>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</si>
  <si>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</si>
  <si>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</si>
  <si>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</si>
  <si>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</si>
  <si>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</si>
  <si>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</si>
  <si>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</si>
  <si>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</si>
  <si>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</si>
  <si>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</si>
  <si>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</si>
  <si>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</si>
  <si>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</si>
  <si>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</si>
  <si>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</si>
  <si>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</si>
  <si>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</si>
  <si>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</si>
  <si>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</si>
  <si>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</si>
  <si>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</si>
  <si>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</si>
  <si>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</si>
  <si>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</si>
  <si>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</si>
  <si>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</si>
  <si>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</si>
  <si>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</si>
  <si>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</si>
  <si>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</si>
  <si>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</si>
  <si>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</si>
  <si>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</si>
  <si>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</si>
  <si>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</si>
  <si>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</si>
  <si>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</si>
  <si>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</si>
  <si>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</si>
  <si>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</si>
  <si>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</si>
  <si>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</si>
  <si>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</si>
  <si>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</si>
  <si>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</si>
  <si>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</si>
  <si>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</si>
  <si>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</si>
  <si>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</si>
  <si>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</si>
  <si>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</si>
  <si>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</si>
  <si>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</si>
  <si>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</si>
  <si>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</si>
  <si>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</si>
  <si>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</si>
  <si>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</si>
  <si>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</si>
  <si>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</si>
  <si>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</si>
  <si>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</si>
  <si>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</si>
  <si>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</si>
  <si>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</si>
  <si>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</si>
  <si>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</si>
  <si>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</si>
  <si>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</si>
  <si>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</si>
  <si>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</si>
  <si>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</si>
  <si>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</si>
  <si>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</si>
  <si>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</si>
  <si>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</si>
  <si>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</si>
  <si>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</si>
  <si>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</si>
  <si>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</si>
  <si>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</si>
  <si>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</si>
  <si>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</si>
  <si>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</si>
  <si>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</si>
  <si>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</si>
  <si>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</si>
  <si>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</si>
  <si>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</si>
  <si>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</si>
  <si>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</si>
  <si>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</si>
  <si>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</si>
  <si>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</si>
  <si>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</si>
  <si>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</si>
  <si>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</si>
  <si>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</si>
  <si>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</si>
  <si>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</si>
  <si>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</si>
  <si>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</si>
  <si>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</si>
  <si>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</si>
  <si>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</si>
  <si>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</si>
  <si>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</si>
  <si>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</si>
  <si>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</si>
  <si>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</si>
  <si>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</si>
  <si>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</si>
  <si>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</si>
  <si>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</si>
  <si>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</si>
  <si>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</si>
  <si>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</si>
  <si>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</si>
  <si>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</si>
  <si>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</si>
  <si>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</si>
  <si>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</si>
  <si>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</si>
  <si>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</si>
  <si>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</si>
  <si>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</si>
  <si>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</si>
  <si>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</si>
  <si>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</si>
  <si>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</si>
  <si>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</si>
  <si>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</si>
  <si>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</si>
  <si>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</si>
  <si>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</si>
  <si>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</si>
  <si>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</si>
  <si>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</si>
  <si>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</si>
  <si>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</si>
  <si>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</si>
  <si>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</si>
  <si>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</si>
  <si>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</si>
  <si>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</si>
  <si>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</si>
  <si>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</si>
  <si>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</si>
  <si>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</si>
  <si>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</si>
  <si>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</si>
  <si>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</si>
  <si>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</si>
  <si>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</si>
  <si>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</si>
  <si>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</si>
  <si>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</si>
  <si>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</si>
  <si>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</si>
  <si>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</si>
  <si>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</si>
  <si>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</si>
  <si>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</si>
  <si>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</si>
  <si>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</si>
  <si>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</si>
  <si>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</si>
  <si>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</si>
  <si>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</si>
  <si>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</si>
  <si>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</si>
  <si>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</si>
  <si>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</si>
  <si>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</si>
  <si>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</si>
  <si>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</si>
  <si>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</si>
  <si>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</si>
  <si>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</si>
  <si>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</si>
  <si>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</si>
  <si>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</si>
  <si>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</si>
  <si>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</si>
  <si>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</si>
  <si>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</si>
  <si>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</si>
  <si>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</si>
  <si>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</si>
  <si>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</si>
  <si>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</si>
  <si>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</si>
  <si>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</si>
  <si>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</si>
  <si>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</si>
  <si>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</si>
  <si>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</si>
  <si>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</si>
  <si>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</si>
  <si>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</si>
  <si>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</si>
  <si>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</si>
  <si>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</si>
  <si>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</si>
  <si>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</si>
  <si>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</si>
  <si>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</si>
  <si>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</si>
  <si>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</si>
  <si>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</si>
  <si>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</si>
  <si>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</si>
  <si>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</si>
  <si>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</si>
  <si>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</si>
  <si>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</si>
  <si>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</si>
  <si>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</si>
  <si>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</si>
  <si>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</si>
  <si>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</si>
  <si>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</si>
  <si>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</si>
  <si>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</si>
  <si>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</si>
  <si>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</si>
  <si>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</si>
  <si>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</si>
  <si>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</si>
  <si>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</si>
  <si>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</si>
  <si>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</si>
  <si>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</si>
  <si>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</si>
  <si>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</si>
  <si>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</si>
  <si>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</si>
  <si>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</si>
  <si>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</si>
  <si>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</si>
  <si>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</si>
  <si>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</si>
  <si>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</si>
  <si>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</si>
  <si>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</si>
  <si>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</si>
  <si>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</si>
  <si>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</si>
  <si>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</si>
  <si>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</si>
  <si>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</si>
  <si>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</si>
  <si>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</si>
  <si>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</si>
  <si>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</si>
  <si>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</si>
  <si>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</si>
  <si>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</si>
  <si>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</si>
  <si>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</si>
  <si>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</si>
  <si>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</si>
  <si>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</si>
  <si>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</si>
  <si>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</si>
  <si>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</si>
  <si>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</si>
  <si>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</si>
  <si>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</si>
  <si>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</si>
  <si>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</si>
  <si>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</si>
  <si>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</si>
  <si>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</si>
  <si>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</si>
  <si>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</si>
  <si>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</si>
  <si>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</si>
  <si>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</si>
  <si>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</si>
  <si>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</si>
  <si>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</si>
  <si>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</si>
  <si>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</si>
  <si>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</si>
  <si>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</si>
  <si>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</si>
  <si>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</si>
  <si>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</si>
  <si>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</si>
  <si>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</si>
  <si>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</si>
  <si>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</si>
  <si>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</si>
  <si>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</si>
  <si>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</si>
  <si>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</si>
  <si>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</si>
  <si>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</si>
  <si>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</si>
  <si>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</si>
  <si>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</si>
  <si>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</si>
  <si>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</si>
  <si>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</si>
  <si>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</si>
  <si>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</si>
  <si>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</si>
  <si>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</si>
  <si>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</si>
  <si>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</si>
  <si>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</si>
  <si>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</si>
  <si>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</si>
  <si>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</si>
  <si>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</si>
  <si>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</si>
  <si>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</si>
  <si>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</si>
  <si>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</si>
  <si>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</si>
  <si>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</si>
  <si>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</si>
  <si>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</si>
  <si>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</si>
  <si>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</si>
  <si>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</si>
  <si>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</si>
  <si>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</si>
  <si>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</si>
  <si>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</si>
  <si>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</si>
  <si>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</si>
  <si>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</si>
  <si>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</si>
  <si>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</si>
  <si>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</si>
  <si>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</si>
  <si>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</si>
  <si>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</si>
  <si>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</si>
  <si>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</si>
  <si>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</si>
  <si>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</si>
  <si>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</si>
  <si>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</si>
  <si>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</si>
  <si>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</si>
  <si>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</si>
  <si>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</si>
  <si>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</si>
  <si>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</si>
  <si>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</si>
  <si>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</si>
  <si>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</si>
  <si>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</si>
  <si>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</si>
  <si>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</si>
  <si>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</si>
  <si>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</si>
  <si>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</si>
  <si>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</si>
  <si>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</si>
  <si>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</si>
  <si>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</si>
  <si>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</si>
  <si>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</si>
  <si>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</si>
  <si>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</si>
  <si>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</si>
  <si>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</si>
  <si>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</si>
  <si>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</si>
  <si>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</si>
  <si>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</si>
  <si>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</si>
  <si>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</si>
  <si>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</si>
  <si>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</si>
  <si>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</si>
  <si>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</si>
  <si>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</si>
  <si>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</si>
  <si>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</si>
  <si>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</si>
  <si>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</si>
  <si>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</si>
  <si>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</si>
  <si>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</si>
  <si>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</si>
  <si>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</si>
  <si>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</si>
  <si>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</si>
  <si>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</si>
  <si>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</si>
  <si>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</si>
  <si>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</si>
  <si>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</si>
  <si>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</si>
  <si>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</si>
  <si>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</si>
  <si>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</si>
  <si>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</si>
  <si>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</si>
  <si>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</si>
  <si>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</si>
  <si>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</si>
  <si>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</si>
  <si>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</si>
  <si>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</si>
  <si>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</si>
  <si>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</si>
  <si>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</si>
  <si>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</si>
  <si>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</si>
  <si>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</si>
  <si>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</si>
  <si>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</si>
  <si>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</si>
  <si>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</si>
  <si>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</si>
  <si>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</si>
  <si>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</si>
  <si>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</si>
  <si>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</si>
  <si>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</si>
  <si>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</si>
  <si>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</si>
  <si>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</si>
  <si>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</si>
  <si>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</si>
  <si>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</si>
  <si>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</si>
  <si>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</si>
  <si>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</si>
  <si>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</si>
  <si>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</si>
  <si>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</si>
  <si>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</si>
  <si>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</si>
  <si>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</si>
  <si>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</si>
  <si>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</si>
  <si>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</si>
  <si>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</si>
  <si>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</si>
  <si>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</si>
  <si>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</si>
  <si>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</si>
  <si>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</si>
  <si>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</si>
  <si>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</si>
  <si>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</si>
  <si>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</si>
  <si>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</si>
  <si>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</si>
  <si>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</si>
  <si>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</si>
  <si>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</si>
  <si>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</si>
  <si>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</si>
  <si>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</si>
  <si>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</si>
  <si>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</si>
  <si>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</si>
  <si>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</si>
  <si>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</si>
  <si>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</si>
  <si>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</si>
  <si>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</si>
  <si>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</si>
  <si>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</si>
  <si>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</si>
  <si>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</si>
  <si>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</si>
  <si>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</si>
  <si>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</si>
  <si>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</si>
  <si>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</si>
  <si>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</si>
  <si>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</si>
  <si>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</si>
  <si>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</si>
  <si>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</si>
  <si>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</si>
  <si>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</si>
  <si>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</si>
  <si>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</si>
  <si>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</si>
  <si>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</si>
  <si>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</si>
  <si>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</si>
  <si>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</si>
  <si>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</si>
  <si>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</si>
  <si>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</si>
  <si>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</si>
  <si>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</si>
  <si>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</si>
  <si>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</si>
  <si>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</si>
  <si>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</si>
  <si>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</si>
  <si>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</si>
  <si>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</si>
  <si>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</si>
  <si>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</si>
  <si>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</si>
  <si>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</si>
  <si>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</si>
  <si>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</si>
  <si>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</si>
  <si>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</si>
  <si>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</si>
  <si>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</si>
  <si>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</si>
  <si>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</si>
  <si>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</si>
  <si>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</si>
  <si>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</si>
  <si>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</si>
  <si>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</si>
  <si>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</si>
  <si>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</si>
  <si>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</si>
  <si>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</si>
  <si>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</si>
  <si>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</si>
  <si>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</si>
  <si>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</si>
  <si>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</si>
  <si>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</si>
  <si>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</si>
  <si>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</si>
  <si>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</si>
  <si>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</si>
  <si>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</si>
  <si>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</si>
  <si>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</si>
  <si>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</si>
  <si>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</si>
  <si>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</si>
  <si>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</si>
  <si>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</si>
  <si>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</si>
  <si>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</si>
  <si>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</si>
  <si>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</si>
  <si>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</si>
  <si>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</si>
  <si>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</si>
  <si>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</si>
  <si>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</si>
  <si>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</si>
  <si>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</si>
  <si>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</si>
  <si>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</si>
  <si>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</si>
  <si>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</si>
  <si>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</si>
  <si>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</si>
  <si>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</si>
  <si>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</si>
  <si>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</si>
  <si>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</si>
  <si>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</si>
  <si>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</si>
  <si>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</si>
  <si>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</si>
  <si>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</si>
  <si>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</si>
  <si>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</si>
  <si>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</si>
  <si>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</si>
  <si>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</si>
  <si>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</si>
  <si>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</si>
  <si>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</si>
  <si>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</si>
  <si>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</si>
  <si>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</si>
  <si>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</si>
  <si>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</si>
  <si>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</si>
  <si>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</si>
  <si>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</si>
  <si>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</si>
  <si>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</si>
  <si>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</si>
  <si>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</si>
  <si>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</si>
  <si>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</si>
  <si>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</si>
  <si>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</si>
  <si>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</si>
  <si>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</si>
  <si>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</si>
  <si>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</si>
  <si>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</si>
  <si>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</si>
  <si>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</si>
  <si>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</si>
  <si>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</si>
  <si>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</si>
  <si>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</si>
  <si>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</si>
  <si>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</si>
  <si>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</si>
  <si>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</si>
  <si>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</si>
  <si>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</si>
  <si>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</si>
  <si>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</si>
  <si>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</si>
  <si>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</si>
  <si>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</si>
  <si>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</si>
  <si>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</si>
  <si>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</si>
  <si>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</si>
  <si>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</si>
  <si>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</si>
  <si>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</si>
  <si>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</si>
  <si>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</si>
  <si>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</si>
  <si>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</si>
  <si>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</si>
  <si>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</si>
  <si>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</si>
  <si>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</si>
  <si>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</si>
  <si>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</si>
  <si>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</si>
  <si>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</si>
  <si>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</si>
  <si>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</si>
  <si>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</si>
  <si>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</si>
  <si>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</si>
  <si>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</si>
  <si>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</si>
  <si>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</si>
  <si>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</si>
  <si>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</si>
  <si>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</si>
  <si>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</si>
  <si>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</si>
  <si>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</si>
  <si>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</si>
  <si>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</si>
  <si>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</si>
  <si>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</si>
  <si>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</si>
  <si>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</si>
  <si>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</si>
  <si>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</si>
  <si>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</si>
  <si>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</si>
  <si>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</si>
  <si>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</si>
  <si>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</si>
  <si>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</si>
  <si>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</si>
  <si>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</si>
  <si>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</si>
  <si>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</si>
  <si>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</si>
  <si>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</si>
  <si>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</si>
  <si>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</si>
  <si>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</si>
  <si>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</si>
  <si>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</si>
  <si>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</si>
  <si>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</si>
  <si>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</si>
  <si>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</si>
  <si>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</si>
  <si>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</si>
  <si>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</si>
  <si>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</si>
  <si>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</si>
  <si>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</si>
  <si>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</si>
  <si>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</si>
  <si>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</si>
  <si>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</si>
  <si>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</si>
  <si>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</si>
  <si>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</si>
  <si>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</si>
  <si>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</si>
  <si>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</si>
  <si>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</si>
  <si>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</si>
  <si>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</si>
  <si>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</si>
  <si>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</si>
  <si>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</si>
  <si>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</si>
  <si>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</si>
  <si>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</si>
  <si>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</si>
  <si>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</si>
  <si>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</si>
  <si>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</si>
  <si>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</si>
  <si>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</si>
  <si>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</si>
  <si>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</si>
  <si>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</si>
  <si>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</si>
  <si>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</si>
  <si>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</si>
  <si>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</si>
  <si>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</si>
  <si>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</si>
  <si>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</si>
  <si>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</si>
  <si>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</si>
  <si>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</si>
  <si>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</si>
  <si>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</si>
  <si>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</si>
  <si>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</si>
  <si>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</si>
  <si>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</si>
  <si>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</si>
  <si>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</si>
  <si>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</si>
  <si>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</si>
  <si>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</si>
  <si>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</si>
  <si>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</si>
  <si>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</si>
  <si>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</si>
  <si>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</si>
  <si>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</si>
  <si>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</si>
  <si>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</si>
  <si>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</si>
  <si>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</si>
  <si>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</si>
  <si>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</si>
  <si>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</si>
  <si>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</si>
  <si>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</si>
  <si>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</si>
  <si>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</si>
  <si>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</si>
  <si>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</si>
  <si>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</si>
  <si>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</si>
  <si>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</si>
  <si>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</si>
  <si>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</si>
  <si>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</si>
  <si>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</si>
  <si>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</si>
  <si>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</si>
  <si>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</si>
  <si>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</si>
  <si>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</si>
  <si>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</si>
  <si>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</si>
  <si>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</si>
  <si>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</si>
  <si>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</si>
  <si>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</si>
  <si>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</si>
  <si>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</si>
  <si>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</si>
  <si>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</si>
  <si>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</si>
  <si>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</si>
  <si>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</si>
  <si>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</si>
  <si>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</si>
  <si>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</si>
  <si>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</si>
  <si>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</si>
  <si>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</si>
  <si>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</si>
  <si>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</si>
  <si>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</si>
  <si>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</si>
  <si>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</si>
  <si>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</si>
  <si>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</si>
  <si>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</si>
  <si>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</si>
  <si>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</si>
  <si>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</si>
  <si>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</si>
  <si>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</si>
  <si>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</si>
  <si>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</si>
  <si>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</si>
  <si>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</si>
  <si>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</si>
  <si>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</si>
  <si>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</si>
  <si>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</si>
  <si>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</si>
  <si>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</si>
  <si>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</si>
  <si>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</si>
  <si>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</si>
  <si>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</si>
  <si>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</si>
  <si>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</si>
  <si>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</si>
  <si>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</si>
  <si>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</si>
  <si>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</si>
  <si>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</si>
  <si>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</si>
  <si>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</si>
  <si>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</si>
  <si>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</si>
  <si>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</si>
  <si>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</si>
  <si>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</si>
  <si>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</si>
  <si>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</si>
  <si>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</si>
  <si>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</si>
  <si>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</si>
  <si>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</si>
  <si>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</si>
  <si>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</si>
  <si>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</si>
  <si>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</si>
  <si>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</si>
  <si>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</si>
  <si>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</si>
  <si>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</si>
  <si>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</si>
  <si>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</si>
  <si>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</si>
  <si>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</si>
  <si>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</si>
  <si>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</si>
  <si>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</si>
  <si>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</si>
  <si>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</si>
  <si>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</si>
  <si>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</si>
  <si>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</si>
  <si>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</si>
  <si>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</si>
  <si>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</si>
  <si>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</si>
  <si>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</si>
  <si>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</si>
  <si>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</si>
  <si>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</si>
  <si>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</si>
  <si>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</si>
  <si>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</si>
  <si>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</si>
  <si>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</si>
  <si>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</si>
  <si>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</si>
  <si>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</si>
  <si>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</si>
  <si>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</si>
  <si>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</si>
  <si>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</si>
  <si>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</si>
  <si>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</si>
  <si>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</si>
  <si>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</si>
  <si>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</si>
  <si>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</si>
  <si>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</si>
  <si>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</si>
  <si>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</si>
  <si>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</si>
  <si>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</si>
  <si>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</si>
  <si>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</si>
  <si>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</si>
  <si>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</si>
  <si>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</si>
  <si>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</si>
  <si>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</si>
  <si>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</si>
  <si>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</si>
  <si>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</si>
  <si>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</si>
  <si>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</si>
  <si>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</si>
  <si>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</si>
  <si>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</si>
  <si>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</si>
  <si>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</si>
  <si>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</si>
  <si>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</si>
  <si>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</si>
  <si>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</si>
  <si>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</si>
  <si>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</si>
  <si>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</si>
  <si>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</si>
  <si>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</si>
  <si>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</si>
  <si>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</si>
  <si>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</si>
  <si>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</si>
  <si>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</si>
  <si>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</si>
  <si>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</si>
  <si>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</si>
  <si>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</si>
  <si>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</si>
  <si>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</si>
  <si>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</si>
  <si>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</si>
  <si>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</si>
  <si>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</si>
  <si>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</si>
  <si>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</si>
  <si>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</si>
  <si>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</si>
  <si>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</si>
  <si>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</si>
  <si>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</si>
  <si>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</si>
  <si>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</si>
  <si>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</si>
  <si>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</si>
  <si>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</si>
  <si>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</si>
  <si>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</si>
  <si>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</si>
  <si>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</si>
  <si>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</si>
  <si>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</si>
  <si>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</si>
  <si>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</si>
  <si>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</si>
  <si>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</si>
  <si>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</si>
  <si>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</si>
  <si>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</si>
  <si>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</si>
  <si>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</si>
  <si>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</si>
  <si>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</si>
  <si>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</si>
  <si>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</si>
  <si>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</si>
  <si>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</si>
  <si>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</si>
  <si>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</si>
  <si>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</si>
  <si>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</si>
  <si>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</si>
  <si>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</si>
  <si>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</si>
  <si>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</si>
  <si>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</si>
  <si>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</si>
  <si>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</si>
  <si>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</si>
  <si>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</si>
  <si>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</si>
  <si>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</si>
  <si>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</si>
  <si>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</si>
  <si>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</si>
  <si>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</si>
  <si>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</si>
  <si>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</si>
  <si>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</si>
  <si>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</si>
  <si>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</si>
  <si>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</si>
  <si>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</si>
  <si>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</si>
  <si>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</si>
  <si>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</si>
  <si>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</si>
  <si>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</si>
  <si>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</si>
  <si>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</si>
  <si>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</si>
  <si>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</si>
  <si>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</si>
  <si>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</si>
  <si>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</si>
  <si>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</si>
  <si>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</si>
  <si>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</si>
  <si>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</si>
  <si>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</si>
  <si>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</si>
  <si>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</si>
  <si>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</si>
  <si>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</si>
  <si>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</si>
  <si>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</si>
  <si>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</si>
  <si>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</si>
  <si>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</si>
  <si>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</si>
  <si>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</si>
  <si>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</si>
  <si>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</si>
  <si>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</si>
  <si>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</si>
  <si>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</si>
  <si>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</si>
  <si>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</si>
  <si>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</si>
  <si>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</si>
  <si>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</si>
  <si>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</si>
  <si>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</si>
  <si>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</si>
  <si>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</si>
  <si>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</si>
  <si>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</si>
  <si>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</si>
  <si>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</si>
  <si>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</si>
  <si>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</si>
  <si>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</si>
  <si>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</si>
  <si>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</si>
  <si>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</si>
  <si>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</si>
  <si>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</si>
  <si>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</si>
  <si>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</si>
  <si>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</si>
  <si>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</si>
  <si>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</si>
  <si>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</si>
  <si>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</si>
  <si>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</si>
  <si>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</si>
  <si>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</si>
  <si>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</si>
  <si>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</si>
  <si>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</si>
  <si>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</si>
  <si>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</si>
  <si>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</si>
  <si>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</si>
  <si>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</si>
  <si>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</si>
  <si>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</si>
  <si>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</si>
  <si>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</si>
  <si>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</si>
  <si>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</si>
  <si>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</si>
  <si>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</si>
  <si>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</si>
  <si>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</si>
  <si>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</si>
  <si>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</si>
  <si>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</si>
  <si>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</si>
  <si>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</si>
  <si>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</si>
  <si>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</si>
  <si>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</si>
  <si>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</si>
  <si>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</si>
  <si>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</si>
  <si>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</si>
  <si>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</si>
  <si>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</si>
  <si>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</si>
  <si>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</si>
  <si>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</si>
  <si>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</si>
  <si>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</si>
  <si>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</si>
  <si>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</si>
  <si>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</si>
  <si>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</si>
  <si>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</si>
  <si>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</si>
  <si>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</si>
  <si>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</si>
  <si>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</si>
  <si>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</si>
  <si>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</si>
  <si>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</si>
  <si>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</si>
  <si>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</si>
  <si>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</si>
  <si>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</si>
  <si>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</si>
  <si>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</si>
  <si>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</si>
  <si>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</si>
  <si>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</si>
  <si>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</si>
  <si>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</si>
  <si>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</si>
  <si>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</si>
  <si>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</si>
  <si>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</si>
  <si>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</si>
  <si>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</si>
  <si>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</si>
  <si>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</si>
  <si>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</si>
  <si>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</si>
  <si>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</si>
  <si>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</si>
  <si>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</si>
  <si>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</si>
  <si>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</si>
  <si>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</si>
  <si>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</si>
  <si>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</si>
  <si>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</si>
  <si>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</si>
  <si>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</si>
  <si>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</si>
  <si>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</si>
  <si>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</si>
  <si>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</si>
  <si>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</si>
  <si>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</si>
  <si>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</si>
  <si>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</si>
  <si>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</si>
  <si>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</si>
  <si>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</si>
  <si>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</si>
  <si>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</si>
  <si>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</si>
  <si>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</si>
  <si>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</si>
  <si>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</si>
  <si>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</si>
  <si>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</si>
  <si>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</si>
  <si>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</si>
  <si>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</si>
  <si>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</si>
  <si>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</si>
  <si>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</si>
  <si>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</si>
  <si>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</si>
  <si>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</si>
  <si>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</si>
  <si>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</si>
  <si>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</si>
  <si>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</si>
  <si>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</si>
  <si>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</si>
  <si>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</si>
  <si>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</si>
  <si>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</si>
  <si>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</si>
  <si>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</si>
  <si>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</si>
  <si>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</si>
  <si>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</si>
  <si>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</si>
  <si>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</si>
  <si>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</si>
  <si>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</si>
  <si>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</si>
  <si>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</si>
  <si>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</si>
  <si>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</si>
  <si>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</si>
  <si>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</si>
  <si>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</si>
  <si>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</si>
  <si>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</si>
  <si>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</si>
  <si>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</si>
  <si>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</si>
  <si>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</si>
  <si>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</si>
  <si>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</si>
  <si>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</si>
  <si>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</si>
  <si>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</si>
  <si>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</si>
  <si>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</si>
  <si>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</si>
  <si>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</si>
  <si>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</si>
  <si>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</si>
  <si>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</si>
  <si>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</si>
  <si>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</si>
  <si>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</si>
  <si>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</si>
  <si>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</si>
  <si>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</si>
  <si>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</si>
  <si>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</si>
  <si>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</si>
  <si>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</si>
  <si>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</si>
  <si>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</si>
  <si>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</si>
  <si>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</si>
  <si>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</si>
  <si>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</si>
  <si>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</si>
  <si>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</si>
  <si>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</si>
  <si>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</si>
  <si>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</si>
  <si>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</si>
  <si>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</si>
  <si>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</si>
  <si>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</si>
  <si>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</si>
  <si>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</si>
  <si>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</si>
  <si>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</si>
  <si>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</si>
  <si>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</si>
  <si>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</si>
  <si>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</si>
  <si>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</si>
  <si>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</si>
  <si>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</si>
  <si>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</si>
  <si>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</si>
  <si>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</si>
  <si>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</si>
  <si>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</si>
  <si>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</si>
  <si>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</si>
  <si>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</si>
  <si>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</si>
  <si>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</si>
  <si>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</si>
  <si>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</si>
  <si>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</si>
  <si>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</si>
  <si>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</si>
  <si>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</si>
  <si>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</si>
  <si>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</si>
  <si>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</si>
  <si>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</si>
  <si>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</si>
  <si>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</si>
  <si>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</si>
  <si>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</si>
  <si>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</si>
  <si>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</si>
  <si>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</si>
  <si>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</si>
  <si>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</si>
  <si>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</si>
  <si>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</si>
  <si>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</si>
  <si>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</si>
  <si>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</si>
  <si>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</si>
  <si>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</si>
  <si>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</si>
  <si>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</si>
  <si>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</si>
  <si>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</si>
  <si>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</si>
  <si>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</si>
  <si>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</si>
  <si>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</si>
  <si>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</si>
  <si>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</si>
  <si>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</si>
  <si>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</si>
  <si>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</si>
  <si>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</si>
  <si>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</si>
  <si>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</si>
  <si>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</si>
  <si>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</si>
  <si>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</si>
  <si>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</si>
  <si>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</si>
  <si>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</si>
  <si>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</si>
  <si>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</si>
  <si>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</si>
  <si>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</si>
  <si>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</si>
  <si>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</si>
  <si>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</si>
  <si>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</si>
  <si>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</si>
  <si>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</si>
  <si>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</si>
  <si>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</si>
  <si>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</si>
  <si>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</si>
  <si>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</si>
  <si>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</si>
  <si>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</si>
  <si>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</si>
  <si>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</si>
  <si>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</si>
  <si>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</si>
  <si>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</si>
  <si>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</si>
  <si>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</si>
  <si>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</si>
  <si>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</si>
  <si>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</si>
  <si>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</si>
  <si>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</si>
  <si>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</si>
  <si>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</si>
  <si>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</si>
  <si>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</si>
  <si>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</si>
  <si>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</si>
  <si>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</si>
  <si>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</si>
  <si>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</si>
  <si>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</si>
  <si>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</si>
  <si>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</si>
  <si>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</si>
  <si>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</si>
  <si>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</si>
  <si>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</si>
  <si>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</si>
  <si>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</si>
  <si>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</si>
  <si>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</si>
  <si>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</si>
  <si>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</si>
  <si>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</si>
  <si>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</si>
  <si>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</si>
  <si>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</si>
  <si>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</si>
  <si>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</si>
  <si>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</si>
  <si>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</si>
  <si>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</si>
  <si>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</si>
  <si>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</si>
  <si>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</si>
  <si>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</si>
  <si>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</si>
  <si>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</si>
  <si>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</si>
  <si>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</si>
  <si>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</si>
  <si>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</si>
  <si>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</si>
  <si>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</si>
  <si>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</si>
  <si>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</si>
  <si>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</si>
  <si>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</si>
  <si>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</si>
  <si>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</si>
  <si>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</si>
  <si>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</si>
  <si>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</si>
  <si>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</si>
  <si>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</si>
  <si>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</si>
  <si>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</si>
  <si>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</si>
  <si>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</si>
  <si>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</si>
  <si>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</si>
  <si>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</si>
  <si>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</si>
  <si>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</si>
  <si>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</si>
  <si>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</si>
  <si>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</si>
  <si>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</si>
  <si>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</si>
  <si>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</si>
  <si>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</si>
  <si>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</si>
  <si>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</si>
  <si>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</si>
  <si>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</si>
  <si>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</si>
  <si>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</si>
  <si>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</si>
  <si>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</si>
  <si>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</si>
  <si>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</si>
  <si>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</si>
  <si>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</si>
  <si>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</si>
  <si>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</si>
  <si>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</si>
  <si>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</si>
  <si>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</si>
  <si>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</si>
  <si>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</si>
  <si>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</si>
  <si>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</si>
  <si>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</si>
  <si>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</si>
  <si>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</si>
  <si>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</si>
  <si>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</si>
  <si>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</si>
  <si>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</si>
  <si>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</si>
  <si>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</si>
  <si>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</si>
  <si>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</si>
  <si>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</si>
  <si>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</si>
  <si>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</si>
  <si>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</si>
  <si>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</si>
  <si>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</si>
  <si>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</si>
  <si>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</si>
  <si>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</si>
  <si>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</si>
  <si>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</si>
  <si>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</si>
  <si>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</si>
  <si>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</si>
  <si>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</si>
  <si>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</si>
  <si>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</si>
  <si>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</si>
  <si>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</si>
  <si>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</si>
  <si>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</si>
  <si>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</si>
  <si>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</si>
  <si>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</si>
  <si>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</si>
  <si>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</si>
  <si>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</si>
  <si>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</si>
  <si>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</si>
  <si>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</si>
  <si>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</si>
  <si>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</si>
  <si>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</si>
  <si>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</si>
  <si>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</si>
  <si>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</si>
  <si>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</si>
  <si>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</si>
  <si>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</si>
  <si>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</si>
  <si>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</si>
  <si>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</si>
  <si>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</si>
  <si>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</si>
  <si>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</si>
  <si>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</si>
  <si>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</si>
  <si>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</si>
  <si>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</si>
  <si>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</si>
  <si>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</si>
  <si>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</si>
  <si>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</si>
  <si>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</si>
  <si>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</si>
  <si>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</si>
  <si>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</si>
  <si>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</si>
  <si>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</si>
  <si>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</si>
  <si>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</si>
  <si>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</si>
  <si>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</si>
  <si>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</si>
  <si>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</si>
  <si>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</si>
  <si>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</si>
  <si>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</si>
  <si>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</si>
  <si>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</si>
  <si>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</si>
  <si>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</si>
  <si>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</si>
  <si>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</si>
  <si>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</si>
  <si>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</si>
  <si>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</si>
  <si>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</si>
  <si>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</si>
  <si>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</si>
  <si>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</si>
  <si>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</si>
  <si>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</si>
  <si>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</si>
  <si>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</si>
  <si>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</si>
  <si>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</si>
  <si>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</si>
  <si>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</si>
  <si>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</si>
  <si>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</si>
  <si>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</si>
  <si>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</si>
  <si>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</si>
  <si>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</si>
  <si>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</si>
  <si>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</si>
  <si>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</si>
  <si>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</si>
  <si>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</si>
  <si>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</si>
  <si>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</si>
  <si>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</si>
  <si>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</si>
  <si>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</si>
  <si>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</si>
  <si>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</si>
  <si>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</si>
  <si>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</si>
  <si>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</si>
  <si>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</si>
  <si>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</si>
  <si>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</si>
  <si>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</si>
  <si>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</si>
  <si>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</si>
  <si>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</si>
  <si>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</si>
  <si>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</si>
  <si>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</si>
  <si>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</si>
  <si>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</si>
  <si>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</si>
  <si>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</si>
  <si>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</si>
  <si>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</si>
  <si>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</si>
  <si>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</si>
  <si>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</si>
  <si>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</si>
  <si>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</si>
  <si>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</si>
  <si>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</si>
  <si>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</si>
  <si>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</si>
  <si>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</si>
  <si>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</si>
  <si>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</si>
  <si>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</si>
  <si>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</si>
  <si>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</si>
  <si>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</si>
  <si>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</si>
  <si>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</si>
  <si>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</si>
  <si>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</si>
  <si>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</si>
  <si>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</si>
  <si>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</si>
  <si>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</si>
  <si>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</si>
  <si>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</si>
  <si>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</si>
  <si>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</si>
  <si>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</si>
  <si>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</si>
  <si>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</si>
  <si>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</si>
  <si>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</si>
  <si>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</si>
  <si>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</si>
  <si>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</si>
  <si>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</si>
  <si>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</si>
  <si>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</si>
  <si>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</si>
  <si>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</si>
  <si>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</si>
  <si>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</si>
  <si>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</si>
  <si>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</si>
  <si>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</si>
  <si>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</si>
  <si>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</si>
  <si>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</si>
  <si>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</si>
  <si>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</si>
  <si>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</si>
  <si>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</si>
  <si>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</si>
  <si>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</si>
  <si>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</si>
  <si>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</si>
  <si>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</si>
  <si>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</si>
  <si>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</si>
  <si>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</si>
  <si>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</si>
  <si>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</si>
  <si>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</si>
  <si>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</si>
  <si>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</si>
  <si>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</si>
  <si>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</si>
  <si>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</si>
  <si>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</si>
  <si>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</si>
  <si>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</si>
  <si>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</si>
  <si>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</si>
  <si>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</si>
  <si>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</si>
  <si>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</si>
  <si>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</si>
  <si>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</si>
  <si>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</si>
  <si>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</si>
  <si>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</si>
  <si>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</si>
  <si>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</si>
  <si>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</si>
  <si>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</si>
  <si>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</si>
  <si>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</si>
  <si>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</si>
  <si>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</si>
  <si>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</si>
  <si>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</si>
  <si>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</si>
  <si>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</si>
  <si>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</si>
  <si>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</si>
  <si>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</si>
  <si>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</si>
  <si>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</si>
  <si>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</si>
  <si>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</si>
  <si>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</si>
  <si>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</si>
  <si>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</si>
  <si>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</si>
  <si>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</si>
  <si>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</si>
  <si>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</si>
  <si>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</si>
  <si>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</si>
  <si>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</si>
  <si>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</si>
  <si>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</si>
  <si>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</si>
  <si>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</si>
  <si>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</si>
  <si>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</si>
  <si>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</si>
  <si>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</si>
  <si>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</si>
  <si>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</si>
  <si>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</si>
  <si>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</si>
  <si>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</si>
  <si>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</si>
  <si>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</si>
  <si>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</si>
  <si>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</si>
  <si>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</si>
  <si>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</si>
  <si>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</si>
  <si>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</si>
  <si>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</si>
  <si>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</si>
  <si>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</si>
  <si>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</si>
  <si>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</si>
  <si>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</si>
  <si>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</si>
  <si>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</si>
  <si>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</si>
  <si>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</si>
  <si>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</si>
  <si>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</si>
  <si>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</si>
  <si>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</si>
  <si>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</si>
  <si>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</si>
  <si>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</si>
  <si>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</si>
  <si>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</si>
  <si>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</si>
  <si>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</si>
  <si>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</si>
  <si>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</si>
  <si>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</si>
  <si>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</si>
  <si>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</si>
  <si>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</si>
  <si>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</si>
  <si>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</si>
  <si>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</si>
  <si>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</si>
  <si>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</si>
  <si>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</si>
  <si>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</si>
  <si>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</si>
  <si>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</si>
  <si>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</si>
  <si>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</si>
  <si>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</si>
  <si>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</si>
  <si>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</si>
  <si>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</si>
  <si>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</si>
  <si>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</si>
  <si>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</si>
  <si>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</si>
  <si>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</si>
  <si>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</si>
  <si>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</si>
  <si>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</si>
  <si>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</si>
  <si>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</si>
  <si>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</si>
  <si>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</si>
  <si>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</si>
  <si>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</si>
  <si>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</si>
  <si>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</si>
  <si>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</si>
  <si>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</si>
  <si>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</si>
  <si>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</si>
  <si>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</si>
  <si>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</si>
  <si>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</si>
  <si>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</si>
  <si>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</si>
  <si>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</si>
  <si>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</si>
  <si>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</si>
  <si>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</si>
  <si>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</si>
  <si>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</si>
  <si>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</si>
  <si>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</si>
  <si>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</si>
  <si>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</si>
  <si>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</si>
  <si>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</si>
  <si>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</si>
  <si>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</si>
  <si>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</si>
  <si>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</si>
  <si>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</si>
  <si>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</si>
  <si>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</si>
  <si>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</si>
  <si>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</si>
  <si>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</si>
  <si>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</si>
  <si>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</si>
  <si>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</si>
  <si>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</si>
  <si>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</si>
  <si>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</si>
  <si>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</si>
  <si>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</si>
  <si>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</si>
  <si>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</si>
  <si>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</si>
  <si>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</si>
  <si>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</si>
  <si>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</si>
  <si>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</si>
  <si>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</si>
  <si>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</si>
  <si>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</si>
  <si>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</si>
  <si>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</si>
  <si>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</si>
  <si>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</si>
  <si>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</si>
  <si>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</si>
  <si>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</si>
  <si>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</si>
  <si>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</si>
  <si>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</si>
  <si>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</si>
  <si>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</si>
  <si>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</si>
  <si>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</si>
  <si>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</si>
  <si>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</si>
  <si>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</si>
  <si>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</si>
  <si>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</si>
  <si>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</si>
  <si>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</si>
  <si>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</si>
  <si>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</si>
  <si>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</si>
  <si>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</si>
  <si>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</si>
  <si>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</si>
  <si>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</si>
  <si>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</si>
  <si>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</si>
  <si>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</si>
  <si>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</si>
  <si>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</si>
  <si>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</si>
  <si>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</si>
  <si>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</si>
  <si>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</si>
  <si>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</si>
  <si>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</si>
  <si>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</si>
  <si>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</si>
  <si>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</si>
  <si>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</si>
  <si>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</si>
  <si>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</si>
  <si>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</si>
  <si>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</si>
  <si>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</si>
  <si>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</si>
  <si>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</si>
  <si>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</si>
  <si>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</si>
  <si>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</si>
  <si>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</si>
  <si>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</si>
  <si>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</si>
  <si>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</si>
  <si>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</si>
  <si>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</si>
  <si>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</si>
  <si>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</si>
  <si>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</si>
  <si>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</si>
  <si>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</si>
  <si>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</si>
  <si>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</si>
  <si>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</si>
  <si>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</si>
  <si>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</si>
  <si>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</si>
  <si>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</si>
  <si>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</si>
  <si>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</si>
  <si>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</si>
  <si>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</si>
  <si>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</si>
  <si>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</si>
  <si>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</si>
  <si>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</si>
  <si>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</si>
  <si>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</si>
  <si>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</si>
  <si>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</si>
  <si>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</si>
  <si>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</si>
  <si>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</si>
  <si>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</si>
  <si>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</si>
  <si>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</si>
  <si>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</si>
  <si>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</si>
  <si>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</si>
  <si>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</si>
  <si>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</si>
  <si>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</si>
  <si>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</si>
  <si>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</si>
  <si>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</si>
  <si>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</si>
  <si>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</si>
  <si>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</si>
  <si>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</si>
  <si>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</si>
  <si>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</si>
  <si>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</si>
  <si>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</si>
  <si>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</si>
  <si>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</si>
  <si>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</si>
  <si>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</si>
  <si>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</si>
  <si>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</si>
  <si>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</si>
  <si>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</si>
  <si>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</si>
  <si>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</si>
  <si>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</si>
  <si>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</si>
  <si>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</si>
  <si>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</si>
  <si>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</si>
  <si>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</si>
  <si>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</si>
  <si>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</si>
  <si>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</si>
  <si>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</si>
  <si>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</si>
  <si>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</si>
  <si>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</si>
  <si>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</si>
  <si>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</si>
  <si>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</si>
  <si>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</si>
  <si>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</si>
  <si>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</si>
  <si>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</si>
  <si>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</si>
  <si>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</si>
  <si>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</si>
  <si>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</si>
  <si>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</si>
  <si>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</si>
  <si>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</si>
  <si>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</si>
  <si>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</si>
  <si>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</si>
  <si>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</si>
  <si>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</si>
  <si>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</si>
  <si>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</si>
  <si>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</si>
  <si>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</si>
  <si>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</si>
  <si>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</si>
  <si>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</si>
  <si>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</si>
  <si>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</si>
  <si>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</si>
  <si>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</si>
  <si>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</si>
  <si>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</si>
  <si>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</si>
  <si>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</si>
  <si>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</si>
  <si>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</si>
  <si>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</si>
  <si>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</si>
  <si>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</si>
  <si>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</si>
  <si>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</si>
  <si>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</si>
  <si>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</si>
  <si>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</si>
  <si>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</si>
  <si>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</si>
  <si>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</si>
  <si>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</si>
  <si>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</si>
  <si>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</si>
  <si>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</si>
  <si>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</si>
  <si>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</si>
  <si>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</si>
  <si>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</si>
  <si>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</si>
  <si>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</si>
  <si>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</si>
  <si>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</si>
  <si>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</si>
  <si>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</si>
  <si>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</si>
  <si>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</si>
  <si>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</si>
  <si>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</si>
  <si>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</si>
  <si>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</si>
  <si>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</si>
  <si>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</si>
  <si>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</si>
  <si>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</si>
  <si>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</si>
  <si>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</si>
  <si>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</si>
  <si>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</si>
  <si>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</si>
  <si>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</si>
  <si>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</si>
  <si>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</si>
  <si>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</si>
  <si>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</si>
  <si>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</si>
  <si>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</si>
  <si>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</si>
  <si>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</si>
  <si>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</si>
  <si>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</si>
  <si>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</si>
  <si>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</si>
  <si>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</si>
  <si>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</si>
  <si>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</si>
  <si>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</si>
  <si>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</si>
  <si>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</si>
  <si>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</si>
  <si>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</si>
  <si>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</si>
  <si>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</si>
  <si>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</si>
  <si>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</si>
  <si>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</si>
  <si>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</si>
  <si>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</si>
  <si>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</si>
  <si>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</si>
  <si>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</si>
  <si>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</si>
  <si>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</si>
  <si>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</si>
  <si>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</si>
  <si>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</si>
  <si>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</si>
  <si>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</si>
  <si>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</si>
  <si>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</si>
  <si>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</si>
  <si>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</si>
  <si>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</si>
  <si>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</si>
  <si>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</si>
  <si>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</si>
  <si>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</si>
  <si>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</si>
  <si>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</si>
  <si>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</si>
  <si>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</si>
  <si>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</si>
  <si>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</si>
  <si>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</si>
  <si>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</si>
  <si>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</si>
  <si>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</si>
  <si>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</si>
  <si>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</si>
  <si>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</si>
  <si>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</si>
  <si>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</si>
  <si>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</si>
  <si>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</si>
  <si>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</si>
  <si>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</si>
  <si>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</si>
  <si>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</si>
  <si>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</si>
  <si>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</si>
  <si>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</si>
  <si>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</si>
  <si>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</si>
  <si>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</si>
  <si>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</si>
  <si>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</si>
  <si>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</si>
  <si>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</si>
  <si>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</si>
  <si>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</si>
  <si>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</si>
  <si>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</si>
  <si>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</si>
  <si>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</si>
  <si>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</si>
  <si>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</si>
  <si>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</si>
  <si>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</si>
  <si>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</si>
  <si>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</si>
  <si>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</si>
  <si>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</si>
  <si>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</si>
  <si>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</si>
  <si>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</si>
  <si>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</si>
  <si>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</si>
  <si>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</si>
  <si>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</si>
  <si>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</si>
  <si>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</si>
  <si>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</si>
  <si>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</si>
  <si>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</si>
  <si>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</si>
  <si>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</si>
  <si>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</si>
  <si>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</si>
  <si>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</si>
  <si>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</si>
  <si>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</si>
  <si>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</si>
  <si>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</si>
  <si>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</si>
  <si>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</si>
  <si>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</si>
  <si>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</si>
  <si>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</si>
  <si>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</si>
  <si>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</si>
  <si>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</si>
  <si>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</si>
  <si>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</si>
  <si>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</si>
  <si>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</si>
  <si>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</si>
  <si>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</si>
  <si>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</si>
  <si>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</si>
  <si>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</si>
  <si>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</si>
  <si>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</si>
  <si>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</si>
  <si>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</si>
  <si>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</si>
  <si>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</si>
  <si>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</si>
  <si>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</si>
  <si>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</si>
  <si>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</si>
  <si>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</si>
  <si>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</si>
  <si>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</si>
  <si>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</si>
  <si>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</si>
  <si>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</si>
  <si>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</si>
  <si>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</si>
  <si>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</si>
  <si>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</si>
  <si>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</si>
  <si>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</si>
  <si>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</si>
  <si>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</si>
  <si>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</si>
  <si>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</si>
  <si>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</si>
  <si>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</si>
  <si>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</si>
  <si>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</si>
  <si>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</si>
  <si>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</si>
  <si>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</si>
  <si>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</si>
  <si>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</si>
  <si>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</si>
  <si>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</si>
  <si>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</si>
  <si>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</si>
  <si>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</si>
  <si>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</si>
  <si>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</si>
  <si>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</si>
  <si>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</si>
  <si>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</si>
  <si>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</si>
  <si>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</si>
  <si>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</si>
  <si>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</si>
  <si>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</si>
  <si>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</si>
  <si>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</si>
  <si>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</si>
  <si>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</si>
  <si>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</si>
  <si>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</si>
  <si>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</si>
  <si>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</si>
  <si>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</si>
  <si>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</si>
  <si>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</si>
  <si>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</si>
  <si>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</si>
  <si>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</si>
  <si>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</si>
  <si>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</si>
  <si>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</si>
  <si>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</si>
  <si>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</si>
  <si>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</si>
  <si>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</si>
  <si>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</si>
  <si>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</si>
  <si>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</si>
  <si>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</si>
  <si>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</si>
  <si>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</si>
  <si>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</si>
  <si>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</si>
  <si>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</si>
  <si>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</si>
  <si>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</si>
  <si>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</si>
  <si>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</si>
  <si>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</si>
  <si>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</si>
  <si>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</si>
  <si>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</si>
  <si>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</si>
  <si>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</si>
  <si>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</si>
  <si>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</si>
  <si>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</si>
  <si>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</si>
  <si>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</si>
  <si>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</si>
  <si>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</si>
  <si>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</si>
  <si>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</si>
  <si>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</si>
  <si>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</si>
  <si>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</si>
  <si>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</si>
  <si>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</si>
  <si>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</si>
  <si>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</si>
  <si>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</si>
  <si>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</si>
  <si>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</si>
  <si>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</si>
  <si>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</si>
  <si>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</si>
  <si>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</si>
  <si>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</si>
  <si>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</si>
  <si>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</si>
  <si>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</si>
  <si>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</si>
  <si>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</si>
  <si>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</si>
  <si>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</si>
  <si>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</si>
  <si>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</si>
  <si>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</si>
  <si>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</si>
  <si>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</si>
  <si>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</si>
  <si>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</si>
  <si>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</si>
  <si>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</si>
  <si>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</si>
  <si>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</si>
  <si>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</si>
  <si>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</si>
  <si>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</si>
  <si>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</si>
  <si>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</si>
  <si>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</si>
  <si>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</si>
  <si>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</si>
  <si>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</si>
  <si>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</si>
  <si>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</si>
  <si>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</si>
  <si>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</si>
  <si>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</si>
  <si>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</si>
  <si>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</si>
  <si>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</si>
  <si>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</si>
  <si>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</si>
  <si>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</si>
  <si>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</si>
  <si>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</si>
  <si>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</si>
  <si>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</si>
  <si>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</si>
  <si>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</si>
  <si>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</si>
  <si>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</si>
  <si>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</si>
  <si>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</si>
  <si>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</si>
  <si>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</si>
  <si>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</si>
  <si>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</si>
  <si>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</si>
  <si>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</si>
  <si>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</si>
  <si>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</si>
  <si>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</si>
  <si>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</si>
  <si>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</si>
  <si>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</si>
  <si>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</si>
  <si>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</si>
  <si>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</si>
  <si>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</si>
  <si>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</si>
  <si>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</si>
  <si>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</si>
  <si>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</si>
  <si>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</si>
  <si>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</si>
  <si>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</si>
  <si>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</si>
  <si>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</si>
  <si>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</si>
  <si>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</si>
  <si>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</si>
  <si>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</si>
  <si>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</si>
  <si>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</si>
  <si>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</si>
  <si>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</si>
  <si>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</si>
  <si>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</si>
  <si>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</si>
  <si>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</si>
  <si>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</si>
  <si>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</si>
  <si>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</si>
  <si>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</si>
  <si>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</si>
  <si>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</si>
  <si>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</si>
  <si>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</si>
  <si>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</si>
  <si>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</si>
  <si>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</si>
  <si>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</si>
  <si>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</si>
  <si>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</si>
  <si>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</si>
  <si>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</si>
  <si>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</si>
  <si>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</si>
  <si>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</si>
  <si>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</si>
  <si>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</si>
  <si>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</si>
  <si>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</si>
  <si>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</si>
  <si>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</si>
  <si>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</si>
  <si>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</si>
  <si>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</si>
  <si>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</si>
  <si>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</si>
  <si>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</si>
  <si>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</si>
  <si>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</si>
  <si>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</si>
  <si>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</si>
  <si>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</si>
  <si>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</si>
  <si>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</si>
  <si>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</si>
  <si>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</si>
  <si>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</si>
  <si>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</si>
  <si>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</si>
  <si>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</si>
  <si>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</si>
  <si>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</si>
  <si>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</si>
  <si>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</si>
  <si>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</si>
  <si>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</si>
  <si>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</si>
  <si>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</si>
  <si>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</si>
  <si>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</si>
  <si>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</si>
  <si>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</si>
  <si>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</si>
  <si>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</si>
  <si>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</si>
  <si>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</si>
  <si>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</si>
  <si>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</si>
  <si>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</si>
  <si>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</si>
  <si>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</si>
  <si>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</si>
  <si>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</si>
  <si>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</si>
  <si>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</si>
  <si>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</si>
  <si>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</si>
  <si>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</si>
  <si>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</si>
  <si>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</si>
  <si>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</si>
  <si>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</si>
  <si>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</si>
  <si>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</si>
  <si>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</si>
  <si>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</si>
  <si>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</si>
  <si>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</si>
  <si>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</si>
  <si>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</si>
  <si>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</si>
  <si>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</si>
  <si>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</si>
  <si>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</si>
  <si>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</si>
  <si>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</si>
  <si>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</si>
  <si>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</si>
  <si>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</si>
  <si>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</si>
  <si>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</si>
  <si>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</si>
  <si>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</si>
  <si>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</si>
  <si>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</si>
  <si>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</si>
  <si>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</si>
  <si>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</si>
  <si>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</si>
  <si>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</si>
  <si>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</si>
  <si>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</si>
  <si>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</si>
  <si>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</si>
  <si>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</si>
  <si>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</si>
  <si>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</si>
  <si>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</si>
  <si>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</si>
  <si>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</si>
  <si>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</si>
  <si>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</si>
  <si>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</si>
  <si>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</si>
  <si>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</si>
  <si>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</si>
  <si>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</si>
  <si>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</si>
  <si>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</si>
  <si>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</si>
  <si>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</si>
  <si>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</si>
  <si>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</si>
  <si>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</si>
  <si>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</si>
  <si>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</si>
  <si>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</si>
  <si>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</si>
  <si>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</si>
  <si>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</si>
  <si>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</si>
  <si>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</si>
  <si>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</si>
  <si>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</si>
  <si>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</si>
  <si>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</si>
  <si>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</si>
  <si>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</si>
  <si>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</si>
  <si>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</si>
  <si>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</si>
  <si>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</si>
  <si>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</si>
  <si>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</si>
  <si>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</si>
  <si>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</si>
  <si>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</si>
  <si>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</si>
  <si>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</si>
  <si>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</si>
  <si>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</si>
  <si>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</si>
  <si>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</si>
  <si>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</si>
  <si>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</si>
  <si>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</si>
  <si>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</si>
  <si>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</si>
  <si>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</si>
  <si>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</si>
  <si>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</si>
  <si>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</si>
  <si>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</si>
  <si>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</si>
  <si>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</si>
  <si>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</si>
  <si>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</si>
  <si>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</si>
  <si>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</si>
  <si>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</si>
  <si>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</si>
  <si>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</si>
  <si>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</si>
  <si>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</si>
  <si>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</si>
  <si>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</si>
  <si>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</si>
  <si>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</si>
  <si>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</si>
  <si>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</si>
  <si>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</si>
  <si>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</si>
  <si>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</si>
  <si>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</si>
  <si>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</si>
  <si>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</si>
  <si>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</si>
  <si>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</si>
  <si>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</si>
  <si>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</si>
  <si>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</si>
  <si>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</si>
  <si>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</si>
  <si>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</si>
  <si>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</si>
  <si>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</si>
  <si>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</si>
  <si>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</si>
  <si>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</si>
  <si>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</si>
  <si>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</si>
  <si>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</si>
  <si>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</si>
  <si>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</si>
  <si>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</si>
  <si>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</si>
  <si>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</si>
  <si>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</si>
  <si>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</si>
  <si>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</si>
  <si>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</si>
  <si>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</si>
  <si>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</si>
  <si>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</si>
  <si>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</si>
  <si>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</si>
  <si>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</si>
  <si>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</si>
  <si>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</si>
  <si>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</si>
  <si>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</si>
  <si>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</si>
  <si>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</si>
  <si>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</si>
  <si>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</si>
  <si>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</si>
  <si>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</si>
  <si>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</si>
  <si>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</si>
  <si>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</si>
  <si>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</si>
  <si>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</si>
  <si>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</si>
  <si>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</si>
  <si>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</si>
  <si>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</si>
  <si>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</si>
  <si>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</si>
  <si>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</si>
  <si>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</si>
  <si>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</si>
  <si>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</si>
  <si>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</si>
  <si>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</si>
  <si>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</si>
  <si>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</si>
  <si>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</si>
  <si>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</si>
  <si>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</si>
  <si>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</si>
  <si>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</si>
  <si>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</si>
  <si>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</si>
  <si>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</si>
  <si>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</si>
  <si>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</si>
  <si>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</si>
  <si>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</si>
  <si>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</si>
  <si>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</si>
  <si>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</si>
  <si>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</si>
  <si>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</si>
  <si>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</si>
  <si>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</si>
  <si>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</si>
  <si>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</si>
  <si>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</si>
  <si>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</si>
  <si>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</si>
  <si>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</si>
  <si>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</si>
  <si>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</si>
  <si>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</si>
  <si>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</si>
  <si>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</si>
  <si>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</si>
  <si>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</si>
  <si>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</si>
  <si>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</si>
  <si>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</si>
  <si>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</si>
  <si>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</si>
  <si>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</si>
  <si>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</si>
  <si>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</si>
  <si>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</si>
  <si>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</si>
  <si>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</si>
  <si>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</si>
  <si>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</si>
  <si>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</si>
  <si>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</si>
  <si>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</si>
  <si>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</si>
  <si>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</si>
  <si>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</si>
  <si>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</si>
  <si>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</si>
  <si>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</si>
  <si>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</si>
  <si>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</si>
  <si>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</si>
  <si>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</si>
  <si>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</si>
  <si>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</si>
  <si>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</si>
  <si>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</si>
  <si>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</si>
  <si>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</si>
  <si>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</si>
  <si>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</si>
  <si>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</si>
  <si>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</si>
  <si>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</si>
  <si>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</si>
  <si>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</si>
  <si>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</si>
  <si>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</si>
  <si>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</si>
  <si>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</si>
  <si>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</si>
  <si>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</si>
  <si>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</si>
  <si>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</si>
  <si>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</si>
  <si>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</si>
  <si>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</si>
  <si>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</si>
  <si>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</si>
  <si>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</si>
  <si>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</si>
  <si>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</si>
  <si>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</si>
  <si>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</si>
  <si>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</si>
  <si>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</si>
  <si>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</si>
  <si>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</si>
  <si>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</si>
  <si>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</si>
  <si>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</si>
  <si>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</si>
  <si>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</si>
  <si>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</si>
  <si>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</si>
  <si>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</si>
  <si>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</si>
  <si>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</si>
  <si>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</si>
  <si>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</si>
  <si>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</si>
  <si>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</si>
  <si>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</si>
  <si>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</si>
  <si>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</si>
  <si>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</si>
  <si>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</si>
  <si>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</si>
  <si>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</si>
  <si>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</si>
  <si>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</si>
  <si>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</si>
  <si>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</si>
  <si>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</si>
  <si>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</si>
  <si>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</si>
  <si>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</si>
  <si>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</si>
  <si>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</si>
  <si>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</si>
  <si>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</si>
  <si>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</si>
  <si>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</si>
  <si>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</si>
  <si>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</si>
  <si>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</si>
  <si>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</si>
  <si>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</si>
  <si>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</si>
  <si>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</si>
  <si>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</si>
  <si>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</si>
  <si>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</si>
  <si>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</si>
  <si>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</si>
  <si>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</si>
  <si>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</si>
  <si>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</si>
  <si>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</si>
  <si>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</si>
  <si>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</si>
  <si>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</si>
  <si>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</si>
  <si>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</si>
  <si>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</si>
  <si>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</si>
  <si>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</si>
  <si>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</si>
  <si>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</si>
  <si>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</si>
  <si>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</si>
  <si>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</si>
  <si>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</si>
  <si>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</si>
  <si>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</si>
  <si>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</si>
  <si>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</si>
  <si>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</si>
  <si>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</si>
  <si>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</si>
  <si>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</si>
  <si>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</si>
  <si>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</si>
  <si>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</si>
  <si>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</si>
  <si>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</si>
  <si>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</si>
  <si>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</si>
  <si>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</si>
  <si>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</si>
  <si>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</si>
  <si>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</si>
  <si>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</si>
  <si>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</si>
  <si>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</si>
  <si>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</si>
  <si>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</si>
  <si>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</si>
  <si>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</si>
  <si>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</si>
  <si>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</si>
  <si>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</si>
  <si>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</si>
  <si>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</si>
  <si>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</si>
  <si>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</si>
  <si>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</si>
  <si>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</si>
  <si>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</si>
  <si>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</si>
  <si>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</si>
  <si>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</si>
  <si>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</si>
  <si>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</si>
  <si>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</si>
  <si>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</si>
  <si>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</si>
  <si>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</si>
  <si>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</si>
  <si>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</si>
  <si>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</si>
  <si>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</si>
  <si>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</si>
  <si>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</si>
  <si>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</si>
  <si>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</si>
  <si>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</si>
  <si>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</si>
  <si>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</si>
  <si>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</si>
  <si>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</si>
  <si>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</si>
  <si>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</si>
  <si>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</si>
  <si>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</si>
  <si>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</si>
  <si>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</si>
  <si>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</si>
  <si>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</si>
  <si>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</si>
  <si>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</si>
  <si>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</si>
  <si>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</si>
  <si>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</si>
  <si>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</si>
  <si>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</si>
  <si>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</si>
  <si>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</si>
  <si>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</si>
  <si>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</si>
  <si>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</si>
  <si>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</si>
  <si>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</si>
  <si>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</si>
  <si>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</si>
  <si>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</si>
  <si>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</si>
  <si>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</si>
  <si>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</si>
  <si>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</si>
  <si>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</si>
  <si>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</si>
  <si>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</si>
  <si>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</si>
  <si>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</si>
  <si>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</si>
  <si>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</si>
  <si>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</si>
  <si>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</si>
  <si>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</si>
  <si>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</si>
  <si>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</si>
  <si>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</si>
  <si>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</si>
  <si>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</si>
  <si>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</si>
  <si>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</si>
  <si>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</si>
  <si>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</si>
  <si>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</si>
  <si>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</si>
  <si>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</si>
  <si>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</si>
  <si>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</si>
  <si>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</si>
  <si>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</si>
  <si>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</si>
  <si>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</si>
  <si>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</si>
  <si>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</si>
  <si>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</si>
  <si>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</si>
  <si>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</si>
  <si>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</si>
  <si>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</si>
  <si>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</si>
  <si>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</si>
  <si>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</si>
  <si>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</si>
  <si>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</si>
  <si>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</si>
  <si>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</si>
  <si>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</si>
  <si>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</si>
  <si>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</si>
  <si>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</si>
  <si>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</si>
  <si>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</si>
  <si>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</si>
  <si>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</si>
  <si>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</si>
  <si>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</si>
  <si>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</si>
  <si>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</si>
  <si>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</si>
  <si>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</si>
  <si>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</si>
  <si>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</si>
  <si>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</si>
  <si>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</si>
  <si>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</si>
  <si>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</si>
  <si>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</si>
  <si>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</si>
  <si>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</si>
  <si>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</si>
  <si>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</si>
  <si>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</si>
  <si>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</si>
  <si>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</si>
  <si>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</si>
  <si>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</si>
  <si>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</si>
  <si>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</si>
  <si>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</si>
  <si>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</si>
  <si>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</si>
  <si>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</si>
  <si>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</si>
  <si>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</si>
  <si>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</si>
  <si>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</si>
  <si>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</si>
  <si>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</si>
  <si>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</si>
  <si>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</si>
  <si>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</si>
  <si>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</si>
  <si>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</si>
  <si>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</si>
  <si>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</si>
  <si>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</si>
  <si>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</si>
  <si>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</si>
  <si>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</si>
  <si>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</si>
  <si>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</si>
  <si>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</si>
  <si>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</si>
  <si>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</si>
  <si>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</si>
  <si>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</si>
  <si>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</si>
  <si>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</si>
  <si>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</si>
  <si>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</si>
  <si>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</si>
  <si>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</si>
  <si>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</si>
  <si>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</si>
  <si>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</si>
  <si>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</si>
  <si>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</si>
  <si>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</si>
  <si>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</si>
  <si>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</si>
  <si>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</si>
  <si>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</si>
  <si>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</si>
  <si>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</si>
  <si>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</si>
  <si>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</si>
  <si>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</si>
  <si>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</si>
  <si>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</si>
  <si>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</si>
  <si>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</si>
  <si>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</si>
  <si>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</si>
  <si>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</si>
  <si>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</si>
  <si>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</si>
  <si>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</si>
  <si>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</si>
  <si>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</si>
  <si>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</si>
  <si>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</si>
  <si>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</si>
  <si>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</si>
  <si>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</si>
  <si>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</si>
  <si>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</si>
  <si>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</si>
  <si>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</si>
  <si>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</si>
  <si>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</si>
  <si>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</si>
  <si>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</si>
  <si>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</si>
  <si>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</si>
  <si>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</si>
  <si>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</si>
  <si>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</si>
  <si>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</si>
  <si>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</si>
  <si>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</si>
  <si>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</si>
  <si>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</si>
  <si>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</si>
  <si>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</si>
  <si>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</si>
  <si>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</si>
  <si>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</si>
  <si>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</si>
  <si>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</si>
  <si>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</si>
  <si>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</si>
  <si>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</si>
  <si>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</si>
  <si>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</si>
  <si>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</si>
  <si>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</si>
  <si>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</si>
  <si>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</si>
  <si>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</si>
  <si>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</si>
  <si>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</si>
  <si>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</si>
  <si>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</si>
  <si>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</si>
  <si>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</si>
  <si>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</si>
  <si>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</si>
  <si>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</si>
  <si>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</si>
  <si>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</si>
  <si>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</si>
  <si>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</si>
  <si>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</si>
  <si>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</si>
  <si>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</si>
  <si>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</si>
  <si>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</si>
  <si>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</si>
  <si>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</si>
  <si>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</si>
  <si>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</si>
  <si>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</si>
  <si>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</si>
  <si>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</si>
  <si>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</si>
  <si>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</si>
  <si>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</si>
  <si>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</si>
  <si>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</si>
  <si>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</si>
  <si>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</si>
  <si>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</si>
  <si>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</si>
  <si>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</si>
  <si>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</si>
  <si>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</si>
  <si>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</si>
  <si>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</si>
  <si>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</si>
  <si>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</si>
  <si>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</si>
  <si>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</si>
  <si>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</si>
  <si>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</si>
  <si>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</si>
  <si>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</si>
  <si>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</si>
  <si>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</si>
  <si>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</si>
  <si>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</si>
  <si>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</si>
  <si>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</si>
  <si>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</si>
  <si>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</si>
  <si>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</si>
  <si>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</si>
  <si>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</si>
  <si>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</si>
  <si>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</si>
  <si>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</si>
  <si>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</si>
  <si>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</si>
  <si>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</si>
  <si>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</si>
  <si>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</si>
  <si>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</si>
  <si>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</si>
  <si>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</si>
  <si>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</si>
  <si>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</si>
  <si>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</si>
  <si>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</si>
  <si>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</si>
  <si>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</si>
  <si>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</si>
  <si>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</si>
  <si>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</si>
  <si>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</si>
  <si>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</si>
  <si>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</si>
  <si>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</si>
  <si>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</si>
  <si>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</si>
  <si>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</si>
  <si>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</si>
  <si>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</si>
  <si>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</si>
  <si>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</si>
  <si>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</si>
  <si>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</si>
  <si>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</si>
  <si>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</si>
  <si>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</si>
  <si>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</si>
  <si>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</si>
  <si>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</si>
  <si>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</si>
  <si>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</si>
  <si>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</si>
  <si>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</si>
  <si>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</si>
  <si>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</si>
  <si>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</si>
  <si>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</si>
  <si>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</si>
  <si>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</si>
  <si>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</si>
  <si>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</si>
  <si>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</si>
  <si>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</si>
  <si>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</si>
  <si>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</si>
  <si>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</si>
  <si>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</si>
  <si>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</si>
  <si>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</si>
  <si>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</si>
  <si>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</si>
  <si>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</si>
  <si>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</si>
  <si>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</si>
  <si>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</si>
  <si>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</si>
  <si>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</si>
  <si>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</si>
  <si>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</si>
  <si>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</si>
  <si>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</si>
  <si>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</si>
  <si>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</si>
  <si>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</si>
  <si>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</si>
  <si>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</si>
  <si>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</si>
  <si>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</si>
  <si>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</si>
  <si>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</si>
  <si>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</si>
  <si>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</si>
  <si>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</si>
  <si>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</si>
  <si>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</si>
  <si>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</si>
  <si>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</si>
  <si>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</si>
  <si>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</si>
  <si>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</si>
  <si>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</si>
  <si>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</si>
  <si>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</si>
  <si>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</si>
  <si>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</si>
  <si>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</si>
  <si>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</si>
  <si>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</si>
  <si>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</si>
  <si>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</si>
  <si>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</si>
  <si>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</si>
  <si>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</si>
  <si>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</si>
  <si>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</si>
  <si>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</si>
  <si>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</si>
  <si>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</si>
  <si>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</si>
  <si>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</si>
  <si>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</si>
  <si>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</si>
  <si>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</si>
  <si>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</si>
  <si>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</si>
  <si>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</si>
  <si>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</si>
  <si>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</si>
  <si>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</si>
  <si>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</si>
  <si>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</si>
  <si>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</si>
  <si>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</si>
  <si>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</si>
  <si>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</si>
  <si>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</si>
  <si>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</si>
  <si>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</si>
  <si>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</si>
  <si>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</si>
  <si>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</si>
  <si>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</si>
  <si>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</si>
  <si>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</si>
  <si>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</si>
  <si>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</si>
  <si>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</si>
  <si>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</si>
  <si>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</si>
  <si>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</si>
  <si>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</si>
  <si>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</si>
  <si>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</si>
  <si>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</si>
  <si>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</si>
  <si>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</si>
  <si>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</si>
  <si>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</si>
  <si>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</si>
  <si>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</si>
  <si>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</si>
  <si>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</si>
  <si>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</si>
  <si>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</si>
  <si>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</si>
  <si>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</si>
  <si>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</si>
  <si>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</si>
  <si>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</si>
  <si>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</si>
  <si>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</si>
  <si>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</si>
  <si>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</si>
  <si>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</si>
  <si>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</si>
  <si>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</si>
  <si>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</si>
  <si>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</si>
  <si>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</si>
  <si>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</si>
  <si>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</si>
  <si>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</si>
  <si>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</si>
  <si>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</si>
  <si>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</si>
  <si>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</si>
  <si>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</si>
  <si>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</si>
  <si>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</si>
  <si>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</si>
  <si>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</si>
  <si>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</si>
  <si>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</si>
  <si>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</si>
  <si>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</si>
  <si>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</si>
  <si>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</si>
  <si>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</si>
  <si>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</si>
  <si>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</si>
  <si>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</si>
  <si>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</si>
  <si>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</si>
  <si>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</si>
  <si>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</si>
  <si>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</si>
  <si>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</si>
  <si>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</si>
  <si>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</si>
  <si>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</si>
  <si>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</si>
  <si>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</si>
  <si>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</si>
  <si>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</si>
  <si>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</si>
  <si>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</si>
  <si>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</si>
  <si>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</si>
  <si>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</si>
  <si>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</si>
  <si>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</si>
  <si>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</si>
  <si>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</si>
  <si>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</si>
  <si>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</si>
  <si>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</si>
  <si>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</si>
  <si>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</si>
  <si>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</si>
  <si>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</si>
  <si>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</si>
  <si>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</si>
  <si>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</si>
  <si>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</si>
  <si>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</si>
  <si>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</si>
  <si>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</si>
  <si>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</si>
  <si>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</si>
  <si>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</si>
  <si>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</si>
  <si>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</si>
  <si>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</si>
  <si>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</si>
  <si>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</si>
  <si>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</si>
  <si>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</si>
  <si>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</si>
  <si>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</si>
  <si>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</si>
  <si>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</si>
  <si>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</si>
  <si>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</si>
  <si>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</si>
  <si>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</si>
  <si>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</si>
  <si>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</si>
  <si>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</si>
  <si>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</si>
  <si>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</si>
  <si>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</si>
  <si>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</si>
  <si>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</si>
  <si>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</si>
  <si>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</si>
  <si>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</si>
  <si>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</si>
  <si>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</si>
  <si>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</si>
  <si>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</si>
  <si>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</si>
  <si>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</si>
  <si>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</si>
  <si>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</si>
  <si>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</si>
  <si>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</si>
  <si>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</si>
  <si>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</si>
  <si>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</si>
  <si>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</si>
  <si>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</si>
  <si>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</si>
  <si>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</si>
  <si>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</si>
  <si>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</si>
  <si>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</si>
  <si>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</si>
  <si>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</si>
  <si>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</si>
  <si>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</si>
  <si>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</si>
  <si>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</si>
  <si>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</si>
  <si>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</si>
  <si>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</si>
  <si>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</si>
  <si>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</si>
  <si>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</si>
  <si>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</si>
  <si>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</si>
  <si>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</si>
  <si>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</si>
  <si>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</si>
  <si>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</si>
  <si>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</si>
  <si>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</si>
  <si>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</si>
  <si>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</si>
  <si>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</si>
  <si>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</si>
  <si>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</si>
  <si>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</si>
  <si>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</si>
  <si>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</si>
  <si>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</si>
  <si>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</si>
  <si>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</si>
  <si>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</si>
  <si>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</si>
  <si>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</si>
  <si>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</si>
  <si>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</si>
  <si>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</si>
  <si>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</si>
  <si>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</si>
  <si>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</si>
  <si>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</si>
  <si>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</si>
  <si>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</si>
  <si>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</si>
  <si>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</si>
  <si>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</si>
  <si>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</si>
  <si>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</si>
  <si>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</si>
  <si>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</si>
  <si>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</si>
  <si>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</si>
  <si>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</si>
  <si>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</si>
  <si>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</si>
  <si>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</si>
  <si>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</si>
  <si>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</si>
  <si>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</si>
  <si>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</si>
  <si>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</si>
  <si>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</si>
  <si>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</si>
  <si>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</si>
  <si>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</si>
  <si>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</si>
  <si>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</si>
  <si>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</si>
  <si>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</si>
  <si>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</si>
  <si>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</si>
  <si>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</si>
  <si>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</si>
  <si>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</si>
  <si>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</si>
  <si>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</si>
  <si>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</si>
  <si>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</si>
  <si>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</si>
  <si>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</si>
  <si>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</si>
  <si>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</si>
  <si>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</si>
  <si>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</si>
  <si>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</si>
  <si>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</si>
  <si>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</si>
  <si>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</si>
  <si>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</si>
  <si>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</si>
  <si>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</si>
  <si>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</si>
  <si>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</si>
  <si>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</si>
  <si>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</si>
  <si>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</si>
  <si>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</si>
  <si>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</si>
  <si>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</si>
  <si>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</si>
  <si>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</si>
  <si>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</si>
  <si>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</si>
  <si>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</si>
  <si>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</si>
  <si>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</si>
  <si>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</si>
  <si>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</si>
  <si>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</si>
  <si>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</si>
  <si>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</si>
  <si>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</si>
  <si>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</si>
  <si>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</si>
  <si>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</si>
  <si>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</si>
  <si>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</si>
  <si>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</si>
  <si>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</si>
  <si>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</si>
  <si>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</si>
  <si>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</si>
  <si>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</si>
  <si>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</si>
  <si>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</si>
  <si>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</si>
  <si>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</si>
  <si>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</si>
  <si>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</si>
  <si>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</si>
  <si>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</si>
  <si>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</si>
  <si>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</si>
  <si>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</si>
  <si>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</si>
  <si>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</si>
  <si>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</si>
  <si>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</si>
  <si>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</si>
  <si>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</si>
  <si>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</si>
  <si>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</si>
  <si>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</si>
  <si>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</si>
  <si>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</si>
  <si>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</si>
  <si>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</si>
  <si>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</si>
  <si>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</si>
  <si>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</si>
  <si>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</si>
  <si>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</si>
  <si>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</si>
  <si>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</si>
  <si>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</si>
  <si>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</si>
  <si>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</si>
  <si>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</si>
  <si>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</si>
  <si>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</si>
  <si>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</si>
  <si>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</si>
  <si>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</si>
  <si>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</si>
  <si>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</si>
  <si>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</si>
  <si>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</si>
  <si>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</si>
  <si>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</si>
  <si>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</si>
  <si>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</si>
  <si>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</si>
  <si>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</si>
  <si>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</si>
  <si>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</si>
  <si>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</si>
  <si>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</si>
  <si>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</si>
  <si>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</si>
  <si>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</si>
  <si>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</si>
  <si>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</si>
  <si>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</si>
  <si>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</si>
  <si>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</si>
  <si>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</si>
  <si>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</si>
  <si>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</si>
  <si>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</si>
  <si>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</si>
  <si>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</si>
  <si>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</si>
  <si>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</si>
  <si>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</si>
  <si>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</si>
  <si>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</si>
  <si>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</si>
  <si>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</si>
  <si>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</si>
  <si>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</si>
  <si>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</si>
  <si>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</si>
  <si>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</si>
  <si>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</si>
  <si>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</si>
  <si>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</si>
  <si>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</si>
  <si>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</si>
  <si>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</si>
  <si>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</si>
  <si>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</si>
  <si>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</si>
  <si>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</si>
  <si>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</si>
  <si>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</si>
  <si>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</si>
  <si>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</si>
  <si>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</si>
  <si>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</si>
  <si>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</si>
  <si>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</si>
  <si>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</si>
  <si>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</si>
  <si>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</si>
  <si>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</si>
  <si>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</si>
  <si>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</si>
  <si>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</si>
  <si>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</si>
  <si>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</si>
  <si>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</si>
  <si>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</si>
  <si>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</si>
  <si>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</si>
  <si>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</si>
  <si>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</si>
  <si>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</si>
  <si>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</si>
  <si>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</si>
  <si>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</si>
  <si>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</si>
  <si>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</si>
  <si>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</si>
  <si>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</si>
  <si>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</si>
  <si>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</si>
  <si>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</si>
  <si>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</si>
  <si>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</si>
  <si>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</si>
  <si>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</si>
  <si>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</si>
  <si>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</si>
  <si>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</si>
  <si>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</si>
  <si>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</si>
  <si>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</si>
  <si>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</si>
  <si>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</si>
  <si>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</si>
  <si>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</si>
  <si>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</si>
  <si>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</si>
  <si>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</si>
  <si>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</si>
  <si>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</si>
  <si>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</si>
  <si>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</si>
  <si>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</si>
  <si>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</si>
  <si>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</si>
  <si>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</si>
  <si>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</si>
  <si>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</si>
  <si>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</si>
  <si>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</si>
  <si>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</si>
  <si>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</si>
  <si>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</si>
  <si>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</si>
  <si>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</si>
  <si>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</si>
  <si>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</si>
  <si>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</si>
  <si>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</si>
  <si>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</si>
  <si>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</si>
  <si>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</si>
  <si>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</si>
  <si>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</si>
  <si>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</si>
  <si>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</si>
  <si>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</si>
  <si>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</si>
  <si>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</si>
  <si>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</si>
  <si>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</si>
  <si>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</si>
  <si>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</si>
  <si>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</si>
  <si>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</si>
  <si>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</si>
  <si>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</si>
  <si>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</si>
  <si>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</si>
  <si>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</si>
  <si>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</si>
  <si>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</si>
  <si>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</si>
  <si>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</si>
  <si>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</si>
  <si>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</si>
  <si>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</si>
  <si>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</si>
  <si>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</si>
  <si>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</si>
  <si>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</si>
  <si>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</si>
  <si>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</si>
  <si>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</si>
  <si>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</si>
  <si>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</si>
  <si>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</si>
  <si>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</si>
  <si>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</si>
  <si>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</si>
  <si>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</si>
  <si>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</si>
  <si>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</si>
  <si>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</si>
  <si>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</si>
  <si>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</si>
  <si>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</si>
  <si>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</si>
  <si>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</si>
  <si>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</si>
  <si>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</si>
  <si>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</si>
  <si>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</si>
  <si>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</si>
  <si>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</si>
  <si>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</si>
  <si>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</si>
  <si>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</si>
  <si>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</si>
  <si>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</si>
  <si>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</si>
  <si>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</si>
  <si>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</si>
  <si>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</si>
  <si>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</si>
  <si>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</si>
  <si>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</si>
  <si>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</si>
  <si>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</si>
  <si>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</si>
  <si>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</si>
  <si>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</si>
  <si>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</si>
  <si>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</si>
  <si>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</si>
  <si>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</si>
  <si>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</si>
  <si>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</si>
  <si>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</si>
  <si>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</si>
  <si>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</si>
  <si>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</si>
  <si>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</si>
  <si>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</si>
  <si>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</si>
  <si>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</si>
  <si>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</si>
  <si>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</si>
  <si>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</si>
  <si>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</si>
  <si>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</si>
  <si>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</si>
  <si>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</si>
  <si>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</si>
  <si>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</si>
  <si>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</si>
  <si>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</si>
  <si>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</si>
  <si>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</si>
  <si>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</si>
  <si>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</si>
  <si>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</si>
  <si>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</si>
  <si>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</si>
  <si>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</si>
  <si>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</si>
  <si>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</si>
  <si>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</si>
  <si>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</si>
  <si>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</si>
  <si>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</si>
  <si>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</si>
  <si>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</si>
  <si>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</si>
  <si>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</si>
  <si>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</si>
  <si>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</si>
  <si>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</si>
  <si>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</si>
  <si>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</si>
  <si>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</si>
  <si>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</si>
  <si>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</si>
  <si>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</si>
  <si>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</si>
  <si>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</si>
  <si>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</si>
  <si>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</si>
  <si>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</si>
  <si>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</si>
  <si>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</si>
  <si>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</si>
  <si>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</si>
  <si>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</si>
  <si>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</si>
  <si>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</si>
  <si>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</si>
  <si>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</si>
  <si>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</si>
  <si>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</si>
  <si>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</si>
  <si>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</si>
  <si>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</si>
  <si>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</si>
  <si>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</si>
  <si>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</si>
  <si>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</si>
  <si>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</si>
  <si>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</si>
  <si>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</si>
  <si>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</si>
  <si>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</si>
  <si>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</si>
  <si>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</si>
  <si>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</si>
  <si>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</si>
  <si>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</si>
  <si>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</si>
  <si>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</si>
  <si>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</si>
  <si>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</si>
  <si>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</si>
  <si>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</si>
  <si>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</si>
  <si>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</si>
  <si>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</si>
  <si>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</si>
  <si>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</si>
  <si>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</si>
  <si>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</si>
  <si>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</si>
  <si>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</si>
  <si>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</si>
  <si>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</si>
  <si>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</si>
  <si>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</si>
  <si>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</si>
  <si>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</si>
  <si>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</si>
  <si>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</si>
  <si>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</si>
  <si>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</si>
  <si>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</si>
  <si>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</si>
  <si>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</si>
  <si>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</si>
  <si>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</si>
  <si>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</si>
  <si>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</si>
  <si>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</si>
  <si>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</si>
  <si>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</si>
  <si>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</si>
  <si>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</si>
  <si>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</si>
  <si>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</si>
  <si>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</si>
  <si>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</si>
  <si>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</si>
  <si>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</si>
  <si>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</si>
  <si>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</si>
  <si>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</si>
  <si>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</si>
  <si>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</si>
  <si>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</si>
  <si>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</si>
  <si>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</si>
  <si>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</si>
  <si>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</si>
  <si>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</si>
  <si>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</si>
  <si>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</si>
  <si>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</si>
  <si>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</si>
  <si>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</si>
  <si>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</si>
  <si>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</si>
  <si>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</si>
  <si>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</si>
  <si>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</si>
  <si>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</si>
  <si>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</si>
  <si>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</si>
  <si>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</si>
  <si>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</si>
  <si>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</si>
  <si>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</si>
  <si>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</si>
  <si>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</si>
  <si>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</si>
  <si>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</si>
  <si>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</si>
  <si>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</si>
  <si>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</si>
  <si>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</si>
  <si>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</si>
  <si>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</si>
  <si>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</si>
  <si>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</si>
  <si>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</si>
  <si>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</si>
  <si>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</si>
  <si>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</si>
  <si>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</si>
  <si>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</si>
  <si>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</si>
  <si>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</si>
  <si>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</si>
  <si>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</si>
  <si>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</si>
  <si>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</si>
  <si>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</si>
  <si>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</si>
  <si>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</si>
  <si>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</si>
  <si>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</si>
  <si>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</si>
  <si>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</si>
  <si>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</si>
  <si>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</si>
  <si>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</si>
  <si>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</si>
  <si>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</si>
  <si>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</si>
  <si>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</si>
  <si>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</si>
  <si>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</si>
  <si>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</si>
  <si>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</si>
  <si>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</si>
  <si>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</si>
  <si>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</si>
  <si>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</si>
  <si>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</si>
  <si>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</si>
  <si>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</si>
  <si>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</si>
  <si>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</si>
  <si>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</si>
  <si>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</si>
  <si>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</si>
  <si>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</si>
  <si>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</si>
  <si>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</si>
  <si>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</si>
  <si>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</si>
  <si>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</si>
  <si>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</si>
  <si>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</si>
  <si>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</si>
  <si>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</si>
  <si>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</si>
  <si>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</si>
  <si>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</si>
  <si>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</si>
  <si>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</si>
  <si>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</si>
  <si>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</si>
  <si>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</si>
  <si>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</si>
  <si>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</si>
  <si>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</si>
  <si>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</si>
  <si>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</si>
  <si>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</si>
  <si>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</si>
  <si>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</si>
  <si>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</si>
  <si>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</si>
  <si>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</si>
  <si>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</si>
  <si>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</si>
  <si>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</si>
  <si>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</si>
  <si>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</si>
  <si>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</si>
  <si>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</si>
  <si>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</si>
  <si>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</si>
  <si>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</si>
  <si>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</si>
  <si>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</si>
  <si>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</si>
  <si>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</si>
  <si>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</si>
  <si>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</si>
  <si>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</si>
  <si>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</si>
  <si>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</si>
  <si>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</si>
  <si>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</si>
  <si>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</si>
  <si>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</si>
  <si>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</si>
  <si>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</si>
  <si>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</si>
  <si>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</si>
  <si>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</si>
  <si>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</si>
  <si>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</si>
  <si>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</si>
  <si>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</si>
  <si>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</si>
  <si>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</si>
  <si>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</si>
  <si>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</si>
  <si>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</si>
  <si>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</si>
  <si>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</si>
  <si>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</si>
  <si>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</si>
  <si>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</si>
  <si>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</si>
  <si>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</si>
  <si>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</si>
  <si>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</si>
  <si>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</si>
  <si>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</si>
  <si>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</si>
  <si>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</si>
  <si>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</si>
  <si>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</si>
  <si>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</si>
  <si>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</si>
  <si>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</si>
  <si>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</si>
  <si>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</si>
  <si>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</si>
  <si>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</si>
  <si>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</si>
  <si>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</si>
  <si>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</si>
  <si>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</si>
  <si>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</si>
  <si>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</si>
  <si>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</si>
  <si>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</si>
  <si>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</si>
  <si>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</si>
  <si>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</si>
  <si>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</si>
  <si>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</si>
  <si>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</si>
  <si>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</si>
  <si>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</si>
  <si>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</si>
  <si>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</si>
  <si>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</si>
  <si>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</si>
  <si>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</si>
  <si>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</si>
  <si>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</si>
  <si>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</si>
  <si>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</si>
  <si>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</si>
  <si>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</si>
  <si>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</si>
  <si>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</si>
  <si>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</si>
  <si>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</si>
  <si>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</si>
  <si>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</si>
  <si>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</si>
  <si>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</si>
  <si>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</si>
  <si>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</si>
  <si>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</si>
  <si>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</si>
  <si>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</si>
  <si>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</si>
  <si>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</si>
  <si>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</si>
  <si>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</si>
  <si>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</si>
  <si>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</si>
  <si>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</si>
  <si>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</si>
  <si>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</si>
  <si>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</si>
  <si>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</si>
  <si>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</si>
  <si>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</si>
  <si>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</si>
  <si>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</si>
  <si>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</si>
  <si>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</si>
  <si>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</si>
  <si>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</si>
  <si>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</si>
  <si>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</si>
  <si>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</si>
  <si>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</si>
  <si>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</si>
  <si>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</si>
  <si>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</si>
  <si>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</si>
  <si>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</si>
  <si>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</si>
  <si>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</si>
  <si>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</si>
  <si>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</si>
  <si>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</si>
  <si>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</si>
  <si>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</si>
  <si>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</si>
  <si>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</si>
  <si>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</si>
  <si>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</si>
  <si>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</si>
  <si>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</si>
  <si>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</si>
  <si>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</si>
  <si>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</si>
  <si>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</si>
  <si>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</si>
  <si>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</si>
  <si>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</si>
  <si>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</si>
  <si>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</si>
  <si>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</si>
  <si>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</si>
  <si>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</si>
  <si>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</si>
  <si>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</si>
  <si>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</si>
  <si>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</si>
  <si>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</si>
  <si>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</si>
  <si>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</si>
  <si>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</si>
  <si>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</si>
  <si>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</si>
  <si>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</si>
  <si>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</si>
  <si>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</si>
  <si>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</si>
  <si>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</si>
  <si>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</si>
  <si>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</si>
  <si>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</si>
  <si>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</si>
  <si>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</si>
  <si>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</si>
  <si>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</si>
  <si>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</si>
  <si>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</si>
  <si>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</si>
  <si>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</si>
  <si>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</si>
  <si>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</si>
  <si>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</si>
  <si>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</si>
  <si>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</si>
  <si>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</si>
  <si>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</si>
  <si>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</si>
  <si>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</si>
  <si>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</si>
  <si>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</si>
  <si>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</si>
  <si>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</si>
  <si>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</si>
  <si>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</si>
  <si>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</si>
  <si>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</si>
  <si>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</si>
  <si>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</si>
  <si>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</si>
  <si>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</si>
  <si>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</si>
  <si>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</si>
  <si>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</si>
  <si>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</si>
  <si>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</si>
  <si>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</si>
  <si>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</si>
  <si>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</si>
  <si>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</si>
  <si>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</si>
  <si>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</si>
  <si>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</si>
  <si>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</si>
  <si>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</si>
  <si>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</si>
  <si>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</si>
  <si>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</si>
  <si>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</si>
  <si>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</si>
  <si>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</si>
  <si>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</si>
  <si>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</si>
  <si>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</si>
  <si>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</si>
  <si>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</si>
  <si>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</si>
  <si>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</si>
  <si>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</si>
  <si>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</si>
  <si>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</si>
  <si>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</si>
  <si>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</si>
  <si>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</si>
  <si>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</si>
  <si>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</si>
  <si>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</si>
  <si>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</si>
  <si>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</si>
  <si>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</si>
  <si>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</si>
  <si>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</si>
  <si>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</si>
  <si>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</si>
  <si>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</si>
  <si>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</si>
  <si>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</si>
  <si>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</si>
  <si>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</si>
  <si>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</si>
  <si>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</si>
  <si>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</si>
  <si>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</si>
  <si>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</si>
  <si>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</si>
  <si>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</si>
  <si>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</si>
  <si>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</si>
  <si>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</si>
  <si>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</si>
  <si>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</si>
  <si>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</si>
  <si>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</si>
  <si>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</si>
  <si>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</si>
  <si>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</si>
  <si>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</si>
  <si>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</si>
  <si>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</si>
  <si>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</si>
  <si>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</si>
  <si>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</si>
  <si>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</si>
  <si>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</si>
  <si>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</si>
  <si>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</si>
  <si>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</si>
  <si>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</si>
  <si>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</si>
  <si>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</si>
  <si>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</si>
  <si>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</si>
  <si>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</si>
  <si>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</si>
  <si>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</si>
  <si>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</si>
  <si>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</si>
  <si>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</si>
  <si>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</si>
  <si>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</si>
  <si>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</si>
  <si>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</si>
  <si>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</si>
  <si>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</si>
  <si>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</si>
  <si>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</si>
  <si>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</si>
  <si>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</si>
  <si>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</si>
  <si>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</si>
  <si>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</si>
  <si>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</si>
  <si>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</si>
  <si>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</si>
  <si>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</si>
  <si>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</si>
  <si>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</si>
  <si>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</si>
  <si>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</si>
  <si>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</si>
  <si>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</si>
  <si>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</si>
  <si>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</si>
  <si>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</si>
  <si>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</si>
  <si>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</si>
  <si>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</si>
  <si>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</si>
  <si>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</si>
  <si>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</si>
  <si>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</si>
  <si>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</si>
  <si>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</si>
  <si>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</si>
  <si>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</si>
  <si>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</si>
  <si>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</si>
  <si>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</si>
  <si>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</si>
  <si>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</si>
  <si>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</si>
  <si>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</si>
  <si>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</si>
  <si>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</si>
  <si>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</si>
  <si>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</si>
  <si>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</si>
  <si>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</si>
  <si>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</si>
  <si>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</si>
  <si>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</si>
  <si>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</si>
  <si>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</si>
  <si>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</si>
  <si>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</si>
  <si>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</si>
  <si>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</si>
  <si>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</si>
  <si>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</si>
  <si>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</si>
  <si>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</si>
  <si>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</si>
  <si>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</si>
  <si>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</si>
  <si>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</si>
  <si>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</si>
  <si>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</si>
  <si>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</si>
  <si>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</si>
  <si>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</si>
  <si>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</si>
  <si>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</si>
  <si>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</si>
  <si>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</si>
  <si>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</si>
  <si>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</si>
  <si>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</si>
  <si>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</si>
  <si>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</si>
  <si>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</si>
  <si>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</si>
  <si>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</si>
  <si>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</si>
  <si>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</si>
  <si>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</si>
  <si>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</si>
  <si>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</si>
  <si>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</si>
  <si>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</si>
  <si>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</si>
  <si>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</si>
  <si>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</si>
  <si>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</si>
  <si>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</si>
  <si>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</si>
  <si>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</si>
  <si>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</si>
  <si>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</si>
  <si>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</si>
  <si>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</si>
  <si>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</si>
  <si>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</si>
  <si>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</si>
  <si>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</si>
  <si>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</si>
  <si>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</si>
  <si>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</si>
  <si>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</si>
  <si>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</si>
  <si>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</si>
  <si>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</si>
  <si>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</si>
  <si>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</si>
  <si>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</si>
  <si>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</si>
  <si>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</si>
  <si>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</si>
  <si>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</si>
  <si>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</si>
  <si>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</si>
  <si>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</si>
  <si>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</si>
  <si>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</si>
  <si>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</si>
  <si>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</si>
  <si>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</si>
  <si>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</si>
  <si>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</si>
  <si>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</si>
  <si>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</si>
  <si>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</si>
  <si>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</si>
  <si>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</si>
  <si>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</si>
  <si>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</si>
  <si>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</si>
  <si>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</si>
  <si>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</si>
  <si>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</si>
  <si>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</si>
  <si>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</si>
  <si>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</si>
  <si>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</si>
  <si>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</si>
  <si>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</si>
  <si>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</si>
  <si>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</si>
  <si>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</si>
  <si>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</si>
  <si>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</si>
  <si>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</si>
  <si>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</si>
  <si>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</si>
  <si>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</si>
  <si>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</si>
  <si>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</si>
  <si>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</si>
  <si>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</si>
  <si>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</si>
  <si>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</si>
  <si>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</si>
  <si>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</si>
  <si>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</si>
  <si>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</si>
  <si>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</si>
  <si>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</si>
  <si>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</si>
  <si>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</si>
  <si>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</si>
  <si>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</si>
  <si>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</si>
  <si>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</si>
  <si>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</si>
  <si>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</si>
  <si>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</si>
  <si>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</si>
  <si>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</si>
  <si>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</si>
  <si>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</si>
  <si>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</si>
  <si>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</si>
  <si>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</si>
  <si>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</si>
  <si>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</si>
  <si>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</si>
  <si>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</si>
  <si>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</si>
  <si>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</si>
  <si>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</si>
  <si>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</si>
  <si>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</si>
  <si>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</si>
  <si>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</si>
  <si>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</si>
  <si>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</si>
  <si>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</si>
  <si>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</si>
  <si>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</si>
  <si>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</si>
  <si>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</si>
  <si>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</si>
  <si>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</si>
  <si>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</si>
  <si>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</si>
  <si>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</si>
  <si>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</si>
  <si>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</si>
  <si>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</si>
  <si>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</si>
  <si>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</si>
  <si>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</si>
  <si>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</si>
  <si>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</si>
  <si>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</si>
  <si>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</si>
  <si>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</si>
  <si>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</si>
  <si>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</si>
  <si>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</si>
  <si>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</si>
  <si>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</si>
  <si>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</si>
  <si>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</si>
  <si>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</si>
  <si>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</si>
  <si>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</si>
  <si>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</si>
  <si>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</si>
  <si>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</si>
  <si>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</si>
  <si>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</si>
  <si>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</si>
  <si>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</si>
  <si>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</si>
  <si>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</si>
  <si>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</si>
  <si>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</si>
  <si>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</si>
  <si>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</si>
  <si>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</si>
  <si>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</si>
  <si>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</si>
  <si>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</si>
  <si>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</si>
  <si>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</si>
  <si>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</si>
  <si>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</si>
  <si>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</si>
  <si>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</si>
  <si>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</si>
  <si>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</si>
  <si>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</si>
  <si>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</si>
  <si>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</si>
  <si>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</si>
  <si>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</si>
  <si>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</si>
  <si>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</si>
  <si>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</si>
  <si>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</si>
  <si>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</si>
  <si>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</si>
  <si>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</si>
  <si>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</si>
  <si>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</si>
  <si>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</si>
  <si>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</si>
  <si>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</si>
  <si>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</si>
  <si>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</si>
  <si>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</si>
  <si>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</si>
  <si>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</si>
  <si>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</si>
  <si>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</si>
  <si>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</si>
  <si>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</si>
  <si>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</si>
  <si>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</si>
  <si>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</si>
  <si>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</si>
  <si>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</si>
  <si>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</si>
  <si>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</si>
  <si>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</si>
  <si>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</si>
  <si>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</si>
  <si>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</si>
  <si>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</si>
  <si>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</si>
  <si>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</si>
  <si>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</si>
  <si>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</si>
  <si>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</si>
  <si>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</si>
  <si>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</si>
  <si>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</si>
  <si>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</si>
  <si>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</si>
  <si>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</si>
  <si>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</si>
  <si>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</si>
  <si>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</si>
  <si>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</si>
  <si>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</si>
  <si>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</si>
  <si>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</si>
  <si>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</si>
  <si>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</si>
  <si>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</si>
  <si>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</si>
  <si>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</si>
  <si>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</si>
  <si>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</si>
  <si>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</si>
  <si>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</si>
  <si>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</si>
  <si>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</si>
  <si>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</si>
  <si>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</si>
  <si>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</si>
  <si>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</si>
  <si>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</si>
  <si>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</si>
  <si>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</si>
  <si>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</si>
  <si>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</si>
  <si>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</si>
  <si>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</si>
  <si>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</si>
  <si>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</si>
  <si>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</si>
  <si>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</si>
  <si>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</si>
  <si>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</si>
  <si>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</si>
  <si>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</si>
  <si>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</si>
  <si>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</si>
  <si>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</si>
  <si>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</si>
  <si>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</si>
  <si>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</si>
  <si>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</si>
  <si>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</si>
  <si>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</si>
  <si>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</si>
  <si>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</si>
  <si>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</si>
  <si>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</si>
  <si>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</si>
  <si>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</si>
  <si>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</si>
  <si>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</si>
  <si>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</si>
  <si>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</si>
  <si>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</si>
  <si>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</si>
  <si>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</si>
  <si>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</si>
  <si>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</si>
  <si>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</si>
  <si>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</si>
  <si>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</si>
  <si>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</si>
  <si>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</si>
  <si>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</si>
  <si>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</si>
  <si>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</si>
  <si>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</si>
  <si>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</si>
  <si>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</si>
  <si>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</si>
  <si>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</si>
  <si>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</si>
  <si>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</si>
  <si>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</si>
  <si>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</si>
  <si>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</si>
  <si>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</si>
  <si>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</si>
  <si>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</si>
  <si>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</si>
  <si>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</si>
  <si>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</si>
  <si>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</si>
  <si>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</si>
  <si>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</si>
  <si>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</si>
  <si>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</si>
  <si>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</si>
  <si>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</si>
  <si>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</si>
  <si>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</si>
  <si>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</si>
  <si>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</si>
  <si>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</si>
  <si>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</si>
  <si>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</si>
  <si>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</si>
  <si>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</si>
  <si>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</si>
  <si>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</si>
  <si>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</si>
  <si>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</si>
  <si>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</si>
  <si>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</si>
  <si>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</si>
  <si>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</si>
  <si>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</si>
  <si>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</si>
  <si>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</si>
  <si>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</si>
  <si>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</si>
  <si>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</si>
  <si>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</si>
  <si>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</si>
  <si>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</si>
  <si>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</si>
  <si>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</si>
  <si>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</si>
  <si>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</si>
  <si>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</si>
  <si>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</si>
  <si>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</si>
  <si>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</si>
  <si>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</si>
  <si>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</si>
  <si>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</si>
  <si>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</si>
  <si>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</si>
  <si>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</si>
  <si>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</si>
  <si>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</si>
  <si>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</si>
  <si>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</si>
  <si>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</si>
  <si>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</si>
  <si>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</si>
  <si>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</si>
  <si>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</si>
  <si>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</si>
  <si>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</si>
  <si>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</si>
  <si>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</si>
  <si>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</si>
  <si>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</si>
  <si>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</si>
  <si>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</si>
  <si>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</si>
  <si>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</si>
  <si>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</si>
  <si>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</si>
  <si>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</si>
  <si>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</si>
  <si>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</si>
  <si>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</si>
  <si>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</si>
  <si>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</si>
  <si>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</si>
  <si>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</si>
  <si>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</si>
  <si>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</si>
  <si>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</si>
  <si>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</si>
  <si>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</si>
  <si>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</si>
  <si>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</si>
  <si>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</si>
  <si>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</si>
  <si>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</si>
  <si>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</si>
  <si>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</si>
  <si>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</si>
  <si>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</si>
  <si>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</si>
  <si>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</si>
  <si>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</si>
  <si>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</si>
  <si>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</si>
  <si>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</si>
  <si>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</si>
  <si>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</si>
  <si>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</si>
  <si>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</si>
  <si>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</si>
  <si>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</si>
  <si>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</si>
  <si>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</si>
  <si>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</si>
  <si>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</si>
  <si>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</si>
  <si>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</si>
  <si>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</si>
  <si>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</si>
  <si>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</si>
  <si>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</si>
  <si>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</si>
  <si>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</si>
  <si>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</si>
  <si>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</si>
  <si>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</si>
  <si>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</si>
  <si>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</si>
  <si>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</si>
  <si>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</si>
  <si>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</si>
  <si>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</si>
  <si>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</si>
  <si>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</si>
  <si>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</si>
  <si>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</si>
  <si>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</si>
  <si>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</si>
  <si>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</si>
  <si>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</si>
  <si>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</si>
  <si>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</si>
  <si>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</si>
  <si>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</si>
  <si>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</si>
  <si>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</si>
  <si>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</si>
  <si>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</si>
  <si>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</si>
  <si>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</si>
  <si>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</si>
  <si>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</si>
  <si>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</si>
  <si>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</si>
  <si>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</si>
  <si>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</si>
  <si>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</si>
  <si>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</si>
  <si>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</si>
  <si>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</si>
  <si>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</si>
  <si>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</si>
  <si>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</si>
  <si>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</si>
  <si>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</si>
  <si>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</si>
  <si>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</si>
  <si>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</si>
  <si>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</si>
  <si>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</si>
  <si>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</si>
  <si>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</si>
  <si>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</si>
  <si>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</si>
  <si>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</si>
  <si>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</si>
  <si>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</si>
  <si>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</si>
  <si>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</si>
  <si>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</si>
  <si>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</si>
  <si>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</si>
  <si>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</si>
  <si>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</si>
  <si>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</si>
  <si>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</si>
  <si>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</si>
  <si>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</si>
  <si>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</si>
  <si>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</si>
  <si>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</si>
  <si>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</si>
  <si>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</si>
  <si>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</si>
  <si>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</si>
  <si>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</si>
  <si>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</si>
  <si>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</si>
  <si>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</si>
  <si>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</si>
  <si>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</si>
  <si>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</si>
  <si>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</si>
  <si>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</si>
  <si>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</si>
  <si>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</si>
  <si>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</si>
  <si>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</si>
  <si>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</si>
  <si>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</si>
  <si>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</si>
  <si>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</si>
  <si>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</si>
  <si>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</si>
  <si>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</si>
  <si>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</si>
  <si>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</si>
  <si>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</si>
  <si>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</si>
  <si>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</si>
  <si>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</si>
  <si>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</si>
  <si>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</si>
  <si>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</si>
  <si>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</si>
  <si>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</si>
  <si>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</si>
  <si>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</si>
  <si>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</si>
  <si>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</si>
  <si>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</si>
  <si>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</si>
  <si>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</si>
  <si>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</si>
  <si>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</si>
  <si>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</si>
  <si>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</si>
  <si>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</si>
  <si>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</si>
  <si>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</si>
  <si>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</si>
  <si>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</si>
  <si>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</si>
  <si>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</si>
  <si>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</si>
  <si>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</si>
  <si>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</si>
  <si>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</si>
  <si>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</si>
  <si>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</si>
  <si>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</si>
  <si>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</si>
  <si>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</si>
  <si>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</si>
  <si>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</si>
  <si>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</si>
  <si>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</si>
  <si>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</si>
  <si>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</si>
  <si>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</si>
  <si>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</si>
  <si>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</si>
  <si>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</si>
  <si>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</si>
  <si>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</si>
  <si>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</si>
  <si>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</si>
  <si>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</si>
  <si>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</si>
  <si>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</si>
  <si>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</si>
  <si>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</si>
  <si>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</si>
  <si>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</si>
  <si>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</si>
  <si>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</si>
  <si>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</si>
  <si>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</si>
  <si>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</si>
  <si>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</si>
  <si>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</si>
  <si>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</si>
  <si>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</si>
  <si>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</si>
  <si>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</si>
  <si>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</si>
  <si>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</si>
  <si>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</si>
  <si>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</si>
  <si>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</si>
  <si>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</si>
  <si>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</si>
  <si>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</si>
  <si>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</si>
  <si>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</si>
  <si>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</si>
  <si>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</si>
  <si>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</si>
  <si>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</si>
  <si>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</si>
  <si>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</si>
  <si>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</si>
  <si>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</si>
  <si>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</si>
  <si>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</si>
  <si>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</si>
  <si>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</si>
  <si>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</si>
  <si>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</si>
  <si>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</si>
  <si>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</si>
  <si>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</si>
  <si>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</si>
  <si>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</si>
  <si>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</si>
  <si>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</si>
  <si>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</si>
  <si>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</si>
  <si>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</si>
  <si>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</si>
  <si>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</si>
  <si>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</si>
  <si>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</si>
  <si>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</si>
  <si>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</si>
  <si>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</si>
  <si>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</si>
  <si>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</si>
  <si>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</si>
  <si>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</si>
  <si>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</si>
  <si>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</si>
  <si>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</si>
  <si>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</si>
  <si>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</si>
  <si>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</si>
  <si>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</si>
  <si>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</si>
  <si>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</si>
  <si>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</si>
  <si>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</si>
  <si>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</si>
  <si>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</si>
  <si>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</si>
  <si>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</si>
  <si>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</si>
  <si>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</si>
  <si>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</si>
  <si>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</si>
  <si>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</si>
  <si>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</si>
  <si>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</si>
  <si>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</si>
  <si>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</si>
  <si>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</si>
  <si>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</si>
  <si>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</si>
  <si>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</si>
  <si>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</si>
  <si>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</si>
  <si>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</si>
  <si>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</si>
  <si>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</si>
  <si>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</si>
  <si>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</si>
  <si>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</si>
  <si>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</si>
  <si>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</si>
  <si>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</si>
  <si>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</si>
  <si>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</si>
  <si>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</si>
  <si>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</si>
  <si>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</si>
  <si>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</si>
  <si>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</si>
  <si>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</si>
  <si>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</si>
  <si>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</si>
  <si>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</si>
  <si>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</si>
  <si>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</si>
  <si>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</si>
  <si>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</si>
  <si>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</si>
  <si>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</si>
  <si>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</si>
  <si>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</si>
  <si>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</si>
  <si>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</si>
  <si>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</si>
  <si>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</si>
  <si>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</si>
  <si>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</si>
  <si>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</si>
  <si>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</si>
  <si>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</si>
  <si>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</si>
  <si>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</si>
  <si>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</si>
  <si>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</si>
  <si>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</si>
  <si>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</si>
  <si>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</si>
  <si>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</si>
  <si>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</si>
  <si>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</si>
  <si>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</si>
  <si>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</si>
  <si>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</si>
  <si>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</si>
  <si>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</si>
  <si>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</si>
  <si>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</si>
  <si>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</si>
  <si>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</si>
  <si>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</si>
  <si>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</si>
  <si>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</si>
  <si>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</si>
  <si>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</si>
  <si>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</si>
  <si>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</si>
  <si>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</si>
  <si>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</si>
  <si>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</si>
  <si>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</si>
  <si>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</si>
  <si>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</si>
  <si>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</si>
  <si>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</si>
  <si>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</si>
  <si>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</si>
  <si>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</si>
  <si>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</si>
  <si>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</si>
  <si>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</si>
  <si>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</si>
  <si>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</si>
  <si>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</si>
  <si>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</si>
  <si>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</si>
  <si>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</si>
  <si>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</si>
  <si>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</si>
  <si>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</si>
  <si>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</si>
  <si>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</si>
  <si>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</si>
  <si>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</si>
  <si>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</si>
  <si>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</si>
  <si>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</si>
  <si>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</si>
  <si>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</si>
  <si>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</si>
  <si>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</si>
  <si>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</si>
  <si>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</si>
  <si>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</si>
  <si>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</si>
  <si>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</si>
  <si>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</si>
  <si>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</si>
  <si>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</si>
  <si>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</si>
  <si>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</si>
  <si>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</si>
  <si>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</si>
  <si>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</si>
  <si>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</si>
  <si>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</si>
  <si>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</si>
  <si>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</si>
  <si>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</si>
  <si>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</si>
  <si>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</si>
  <si>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</si>
  <si>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</si>
  <si>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</si>
  <si>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</si>
  <si>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</si>
  <si>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</si>
  <si>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</si>
  <si>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</si>
  <si>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</si>
  <si>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</si>
  <si>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</si>
  <si>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</si>
  <si>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</si>
  <si>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</si>
  <si>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</si>
  <si>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</si>
  <si>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</si>
  <si>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</si>
  <si>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</si>
  <si>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</si>
  <si>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</si>
  <si>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</si>
  <si>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</si>
  <si>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</si>
  <si>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</si>
  <si>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</si>
  <si>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</si>
  <si>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</si>
  <si>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</si>
  <si>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</si>
  <si>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</si>
  <si>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</si>
  <si>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</si>
  <si>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</si>
  <si>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</si>
  <si>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</si>
  <si>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</si>
  <si>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</si>
  <si>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</si>
  <si>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</si>
  <si>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</si>
  <si>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</si>
  <si>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</si>
  <si>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</si>
  <si>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</si>
  <si>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</si>
  <si>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</si>
  <si>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</si>
  <si>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</si>
  <si>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</si>
  <si>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</si>
  <si>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</si>
  <si>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</si>
  <si>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</si>
  <si>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</si>
  <si>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</si>
  <si>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</si>
  <si>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</si>
  <si>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</si>
  <si>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</si>
  <si>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</si>
  <si>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</si>
  <si>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</si>
  <si>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</si>
  <si>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</si>
  <si>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</si>
  <si>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</si>
  <si>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</si>
  <si>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</si>
  <si>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</si>
  <si>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</si>
  <si>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</si>
  <si>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</si>
  <si>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</si>
  <si>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</si>
  <si>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</si>
  <si>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</si>
  <si>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</si>
  <si>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</si>
  <si>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</si>
  <si>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</si>
  <si>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</si>
  <si>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</si>
  <si>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</si>
  <si>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</si>
  <si>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</si>
  <si>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</si>
  <si>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</si>
  <si>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</si>
  <si>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</si>
  <si>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</si>
  <si>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</si>
  <si>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</si>
  <si>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</si>
  <si>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</si>
  <si>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</si>
  <si>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</si>
  <si>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</si>
  <si>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</si>
  <si>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</si>
  <si>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</si>
  <si>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</si>
  <si>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</si>
  <si>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</si>
  <si>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</si>
  <si>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</si>
  <si>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</si>
  <si>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</si>
  <si>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</si>
  <si>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</si>
  <si>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</si>
  <si>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</si>
  <si>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</si>
  <si>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</si>
  <si>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</si>
  <si>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</si>
  <si>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</si>
  <si>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</si>
  <si>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</si>
  <si>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</si>
  <si>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</si>
  <si>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</si>
  <si>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</si>
  <si>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</si>
  <si>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</si>
  <si>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</si>
  <si>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</si>
  <si>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</si>
  <si>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</si>
  <si>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</si>
  <si>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</si>
  <si>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</si>
  <si>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</si>
  <si>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</si>
  <si>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</si>
  <si>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</si>
  <si>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</si>
  <si>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</si>
  <si>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</si>
  <si>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</si>
  <si>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</si>
  <si>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</si>
  <si>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</si>
  <si>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</si>
  <si>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</si>
  <si>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</si>
  <si>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</si>
  <si>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</si>
  <si>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</si>
  <si>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</si>
  <si>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</si>
  <si>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</si>
  <si>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</si>
  <si>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</si>
  <si>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</si>
  <si>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</si>
  <si>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</si>
  <si>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</si>
  <si>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</si>
  <si>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</si>
  <si>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</si>
  <si>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</si>
  <si>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</si>
  <si>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</si>
  <si>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</si>
  <si>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</si>
  <si>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</si>
  <si>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</si>
  <si>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</si>
  <si>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</si>
  <si>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</si>
  <si>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</si>
  <si>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</si>
  <si>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</si>
  <si>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</si>
  <si>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</si>
  <si>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</si>
  <si>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</si>
  <si>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</si>
  <si>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</si>
  <si>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</si>
  <si>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</si>
  <si>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</si>
  <si>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</si>
  <si>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</si>
  <si>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</si>
  <si>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</si>
  <si>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</si>
  <si>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</si>
  <si>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</si>
  <si>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</si>
  <si>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</si>
  <si>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</si>
  <si>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</si>
  <si>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</si>
  <si>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</si>
  <si>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</si>
  <si>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</si>
  <si>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</si>
  <si>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</si>
  <si>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</si>
  <si>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</si>
  <si>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</si>
  <si>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</si>
  <si>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</si>
  <si>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</si>
  <si>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</si>
  <si>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</si>
  <si>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</si>
  <si>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</si>
  <si>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</si>
  <si>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</si>
  <si>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</si>
  <si>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</si>
  <si>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</si>
  <si>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</si>
  <si>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</si>
  <si>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</si>
  <si>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</si>
  <si>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</si>
  <si>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</si>
  <si>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</si>
  <si>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</si>
  <si>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</si>
  <si>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</si>
  <si>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</si>
  <si>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</si>
  <si>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</si>
  <si>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</si>
  <si>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</si>
  <si>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</si>
  <si>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</si>
  <si>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</si>
  <si>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</si>
  <si>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</si>
  <si>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</si>
  <si>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</si>
  <si>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</si>
  <si>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</si>
  <si>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</si>
  <si>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</si>
  <si>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</si>
  <si>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</si>
  <si>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</si>
  <si>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</si>
  <si>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</si>
  <si>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</si>
  <si>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</si>
  <si>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</si>
  <si>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</si>
  <si>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</si>
  <si>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</si>
  <si>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</si>
  <si>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</si>
  <si>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</si>
  <si>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</si>
  <si>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</si>
  <si>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</si>
  <si>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</si>
  <si>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</si>
  <si>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</si>
  <si>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</si>
  <si>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</si>
  <si>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</si>
  <si>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</si>
  <si>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</si>
  <si>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</si>
  <si>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</si>
  <si>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</si>
  <si>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</si>
  <si>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</si>
  <si>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</si>
  <si>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</si>
  <si>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</si>
  <si>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</si>
  <si>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</si>
  <si>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</si>
  <si>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</si>
  <si>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</si>
  <si>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</si>
  <si>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</si>
  <si>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</si>
  <si>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</si>
  <si>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</si>
  <si>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</si>
  <si>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</si>
  <si>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</si>
  <si>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</si>
  <si>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</si>
  <si>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</si>
  <si>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</si>
  <si>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</si>
  <si>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</si>
  <si>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</si>
  <si>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</si>
  <si>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</si>
  <si>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</si>
  <si>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</si>
  <si>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</si>
  <si>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</si>
  <si>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</si>
  <si>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</si>
  <si>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</si>
  <si>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</si>
  <si>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</si>
  <si>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</si>
  <si>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</si>
  <si>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</si>
  <si>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</si>
  <si>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</si>
  <si>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</si>
  <si>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</si>
  <si>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</si>
  <si>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</si>
  <si>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</si>
  <si>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</si>
  <si>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</si>
  <si>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</si>
  <si>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</si>
  <si>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</si>
  <si>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</si>
  <si>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</si>
  <si>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</si>
  <si>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</si>
  <si>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</si>
  <si>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</si>
  <si>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</si>
  <si>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</si>
  <si>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</si>
  <si>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</si>
  <si>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</si>
  <si>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</si>
  <si>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</si>
  <si>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</si>
  <si>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</si>
  <si>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</si>
  <si>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</si>
  <si>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</si>
  <si>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</si>
  <si>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</si>
  <si>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</si>
  <si>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</si>
  <si>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</si>
  <si>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</si>
  <si>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</si>
  <si>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</si>
  <si>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</si>
  <si>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</si>
  <si>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</si>
  <si>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</si>
  <si>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</si>
  <si>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</si>
  <si>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</si>
  <si>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</si>
  <si>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</si>
  <si>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</si>
  <si>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</si>
  <si>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</si>
  <si>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</si>
  <si>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</si>
  <si>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</si>
  <si>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</si>
  <si>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</si>
  <si>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</si>
  <si>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</si>
  <si>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</si>
  <si>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</si>
  <si>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</si>
  <si>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</si>
  <si>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</si>
  <si>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</si>
  <si>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</si>
  <si>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</si>
  <si>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</si>
  <si>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</si>
  <si>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</si>
  <si>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</si>
  <si>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</si>
  <si>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</si>
  <si>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</si>
  <si>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</si>
  <si>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</si>
  <si>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</si>
  <si>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</si>
  <si>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</si>
  <si>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</si>
  <si>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</si>
  <si>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</si>
  <si>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</si>
  <si>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</si>
  <si>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</si>
  <si>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</si>
  <si>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</si>
  <si>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</si>
  <si>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</si>
  <si>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</si>
  <si>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</si>
  <si>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</si>
  <si>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</si>
  <si>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</si>
  <si>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</si>
  <si>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</si>
  <si>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</si>
  <si>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</si>
  <si>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</si>
  <si>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</si>
  <si>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</si>
  <si>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</si>
  <si>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</si>
  <si>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</si>
  <si>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</si>
  <si>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</si>
  <si>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</si>
  <si>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</si>
  <si>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</si>
  <si>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</si>
  <si>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</si>
  <si>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</si>
  <si>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</si>
  <si>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</si>
  <si>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</si>
  <si>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</si>
  <si>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</si>
  <si>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</si>
  <si>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</si>
  <si>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</si>
  <si>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</si>
  <si>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</si>
  <si>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</si>
  <si>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</si>
  <si>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</si>
  <si>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</si>
  <si>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</si>
  <si>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</si>
  <si>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</si>
  <si>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</si>
  <si>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</si>
  <si>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</si>
  <si>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</si>
  <si>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</si>
  <si>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</si>
  <si>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</si>
  <si>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</si>
  <si>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</si>
  <si>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</si>
  <si>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</si>
  <si>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</si>
  <si>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</si>
  <si>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</si>
  <si>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</si>
  <si>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</si>
  <si>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</si>
  <si>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</si>
  <si>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</si>
  <si>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</si>
  <si>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</si>
  <si>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</si>
  <si>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</si>
  <si>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</si>
  <si>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</si>
  <si>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</si>
  <si>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</si>
  <si>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</si>
  <si>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</si>
  <si>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</si>
  <si>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</si>
  <si>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</si>
  <si>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</si>
  <si>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</si>
  <si>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</si>
  <si>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</si>
  <si>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</si>
  <si>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</si>
  <si>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</si>
  <si>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</si>
  <si>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</si>
  <si>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</si>
  <si>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</si>
  <si>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</si>
  <si>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</si>
  <si>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</si>
  <si>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</si>
  <si>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</si>
  <si>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</si>
  <si>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</si>
  <si>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</si>
  <si>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</si>
  <si>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</si>
  <si>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</si>
  <si>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</si>
  <si>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</si>
  <si>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</si>
  <si>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</si>
  <si>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</si>
  <si>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</si>
  <si>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</si>
  <si>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</si>
  <si>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</si>
  <si>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</si>
  <si>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</si>
  <si>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</si>
  <si>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</si>
  <si>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</si>
  <si>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</si>
  <si>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</si>
  <si>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</si>
  <si>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</si>
  <si>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</si>
  <si>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</si>
  <si>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</si>
  <si>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</si>
  <si>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</si>
  <si>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</si>
  <si>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</si>
  <si>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</si>
  <si>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</si>
  <si>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</si>
  <si>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</si>
  <si>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</si>
  <si>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</si>
  <si>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</si>
  <si>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</si>
  <si>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</si>
  <si>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</si>
  <si>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</si>
  <si>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</si>
  <si>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</si>
  <si>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</si>
  <si>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</si>
  <si>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</si>
  <si>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</si>
  <si>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</si>
  <si>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</si>
  <si>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</si>
  <si>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</si>
  <si>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</si>
  <si>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</si>
  <si>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</si>
  <si>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</si>
  <si>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</si>
  <si>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</si>
  <si>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</si>
  <si>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</si>
  <si>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</si>
  <si>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</si>
  <si>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</si>
  <si>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</si>
  <si>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</si>
  <si>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</si>
  <si>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</si>
  <si>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</si>
  <si>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</si>
  <si>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</si>
  <si>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</si>
  <si>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</si>
  <si>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</si>
  <si>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</si>
  <si>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</si>
  <si>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</si>
  <si>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</si>
  <si>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</si>
  <si>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</si>
  <si>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</si>
  <si>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</si>
  <si>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</si>
  <si>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</si>
  <si>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</si>
  <si>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</si>
  <si>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</si>
  <si>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</si>
  <si>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</si>
  <si>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</si>
  <si>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</si>
  <si>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</si>
  <si>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</si>
  <si>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</si>
  <si>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</si>
  <si>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</si>
  <si>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</si>
  <si>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</si>
  <si>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</si>
  <si>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</si>
  <si>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</si>
  <si>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</si>
  <si>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</si>
  <si>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</si>
  <si>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</si>
  <si>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</si>
  <si>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</si>
  <si>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</si>
  <si>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</si>
  <si>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</si>
  <si>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</si>
  <si>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</si>
  <si>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</si>
  <si>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</si>
  <si>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</si>
  <si>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</si>
  <si>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</si>
  <si>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</si>
  <si>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</si>
  <si>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</si>
  <si>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</si>
  <si>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</si>
  <si>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</si>
  <si>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</si>
  <si>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</si>
  <si>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</si>
  <si>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</si>
  <si>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</si>
  <si>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</si>
  <si>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</si>
  <si>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</si>
  <si>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</si>
  <si>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</si>
  <si>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</si>
  <si>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</si>
  <si>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</si>
  <si>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</si>
  <si>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</si>
  <si>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</si>
  <si>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</si>
  <si>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</si>
  <si>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</si>
  <si>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</si>
  <si>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</si>
  <si>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</si>
  <si>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</si>
  <si>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</si>
  <si>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</si>
  <si>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</si>
  <si>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</si>
  <si>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</si>
  <si>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</si>
  <si>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</si>
  <si>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</si>
  <si>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</si>
  <si>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</si>
  <si>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</si>
  <si>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</si>
  <si>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</si>
  <si>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</si>
  <si>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</si>
  <si>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</si>
  <si>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</si>
  <si>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</si>
  <si>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</si>
  <si>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</si>
  <si>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</si>
  <si>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</si>
  <si>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</si>
  <si>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</si>
  <si>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</si>
  <si>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</si>
  <si>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</si>
  <si>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</si>
  <si>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</si>
  <si>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</si>
  <si>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</si>
  <si>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</si>
  <si>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</si>
  <si>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</si>
  <si>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</si>
  <si>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</si>
  <si>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</si>
  <si>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</si>
  <si>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</si>
  <si>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</si>
  <si>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</si>
  <si>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</si>
  <si>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</si>
  <si>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</si>
  <si>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</si>
  <si>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</si>
  <si>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</si>
  <si>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</si>
  <si>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</si>
  <si>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</si>
  <si>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</si>
  <si>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</si>
  <si>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</si>
  <si>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</si>
  <si>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</si>
  <si>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</si>
  <si>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</si>
  <si>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</si>
  <si>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</si>
  <si>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</si>
  <si>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</si>
  <si>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</si>
  <si>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</si>
  <si>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</si>
  <si>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</si>
  <si>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</si>
  <si>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</si>
  <si>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</si>
  <si>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</si>
  <si>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</si>
  <si>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</si>
  <si>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</si>
  <si>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</si>
  <si>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</si>
  <si>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</si>
  <si>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</si>
  <si>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</si>
  <si>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</si>
  <si>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</si>
  <si>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</si>
  <si>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</si>
  <si>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</si>
  <si>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</si>
  <si>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</si>
  <si>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</si>
  <si>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</si>
  <si>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</si>
  <si>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</si>
  <si>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</si>
  <si>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</si>
  <si>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</si>
  <si>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</si>
  <si>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</si>
  <si>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</si>
  <si>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</si>
  <si>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</si>
  <si>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</si>
  <si>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</si>
  <si>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</si>
  <si>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</si>
  <si>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</si>
  <si>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</si>
  <si>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</si>
  <si>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</si>
  <si>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</si>
  <si>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</si>
  <si>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</si>
  <si>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</si>
  <si>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</si>
  <si>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</si>
  <si>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</si>
  <si>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</si>
  <si>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</si>
  <si>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</si>
  <si>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</si>
  <si>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</si>
  <si>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</si>
  <si>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</si>
  <si>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</si>
  <si>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</si>
  <si>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</si>
  <si>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</si>
  <si>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</si>
  <si>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</si>
  <si>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</si>
  <si>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</si>
  <si>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</si>
  <si>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</si>
  <si>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</si>
  <si>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</si>
  <si>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</si>
  <si>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</si>
  <si>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</si>
  <si>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</si>
  <si>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</si>
  <si>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</si>
  <si>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</si>
  <si>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</si>
  <si>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</si>
  <si>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</si>
  <si>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</si>
  <si>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</si>
  <si>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</si>
  <si>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</si>
  <si>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</si>
  <si>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</si>
  <si>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</si>
  <si>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</si>
  <si>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</si>
  <si>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</si>
  <si>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</si>
  <si>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</si>
  <si>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</si>
  <si>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</si>
  <si>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</si>
  <si>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</si>
  <si>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</si>
  <si>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</si>
  <si>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</si>
  <si>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</si>
  <si>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</si>
  <si>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</si>
  <si>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</si>
  <si>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</si>
  <si>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</si>
  <si>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</si>
  <si>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</si>
  <si>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</si>
  <si>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</si>
  <si>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</si>
  <si>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</si>
  <si>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</si>
  <si>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</si>
  <si>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</si>
  <si>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</si>
  <si>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</si>
  <si>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</si>
  <si>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</si>
  <si>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</si>
  <si>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</si>
  <si>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</si>
  <si>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</si>
  <si>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</si>
  <si>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</si>
  <si>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</si>
  <si>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</si>
  <si>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</si>
  <si>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</si>
  <si>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</si>
  <si>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</si>
  <si>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</si>
  <si>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</si>
  <si>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</si>
  <si>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</si>
  <si>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</si>
  <si>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</si>
  <si>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</si>
  <si>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</si>
  <si>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</si>
  <si>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</si>
  <si>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</si>
  <si>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</si>
  <si>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</si>
  <si>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</si>
  <si>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</si>
  <si>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</si>
  <si>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</si>
  <si>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</si>
  <si>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</si>
  <si>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</si>
  <si>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</si>
  <si>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</si>
  <si>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</si>
  <si>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</si>
  <si>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</si>
  <si>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</si>
  <si>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</si>
  <si>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</si>
  <si>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</si>
  <si>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</si>
  <si>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</si>
  <si>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</si>
  <si>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</si>
  <si>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</si>
  <si>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</si>
  <si>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</si>
  <si>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</si>
  <si>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</si>
  <si>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</si>
  <si>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</si>
  <si>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</si>
  <si>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</si>
  <si>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</si>
  <si>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</si>
  <si>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</si>
  <si>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</si>
  <si>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</si>
  <si>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</si>
  <si>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</si>
  <si>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</si>
  <si>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</si>
  <si>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</si>
  <si>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</si>
  <si>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</si>
  <si>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</si>
  <si>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</si>
  <si>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</si>
  <si>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</si>
  <si>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</si>
  <si>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</si>
  <si>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</si>
  <si>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</si>
  <si>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</si>
  <si>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</si>
  <si>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</si>
  <si>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</si>
  <si>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</si>
  <si>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</si>
  <si>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</si>
  <si>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</si>
  <si>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</si>
  <si>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</si>
  <si>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</si>
  <si>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</si>
  <si>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</si>
  <si>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</si>
  <si>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</si>
  <si>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</si>
  <si>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</si>
  <si>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</si>
  <si>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</si>
  <si>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</si>
  <si>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</si>
  <si>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</si>
  <si>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</si>
  <si>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</si>
  <si>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</si>
  <si>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</si>
  <si>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</si>
  <si>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</si>
  <si>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</si>
  <si>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</si>
  <si>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</si>
  <si>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</si>
  <si>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</si>
  <si>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</si>
  <si>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</si>
  <si>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</si>
  <si>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</si>
  <si>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</si>
  <si>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</si>
  <si>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</si>
  <si>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</si>
  <si>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</si>
  <si>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</si>
  <si>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</si>
  <si>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</si>
  <si>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</si>
  <si>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</si>
  <si>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</si>
  <si>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</si>
  <si>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</si>
  <si>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</si>
  <si>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</si>
  <si>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</si>
  <si>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</si>
  <si>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</si>
  <si>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</si>
  <si>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</si>
  <si>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</si>
  <si>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</si>
  <si>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</si>
  <si>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</si>
  <si>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</si>
  <si>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</si>
  <si>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</si>
  <si>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</si>
  <si>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</si>
  <si>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</si>
  <si>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</si>
  <si>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</si>
  <si>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</si>
  <si>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</si>
  <si>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</si>
  <si>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</si>
  <si>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</si>
  <si>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</si>
  <si>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</si>
  <si>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</si>
  <si>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</si>
  <si>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</si>
  <si>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</si>
  <si>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</si>
  <si>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</si>
  <si>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</si>
  <si>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</si>
  <si>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</si>
  <si>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</si>
  <si>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</si>
  <si>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</si>
  <si>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</si>
  <si>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</si>
  <si>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</si>
  <si>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</si>
  <si>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</si>
  <si>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</si>
  <si>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</si>
  <si>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</si>
  <si>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</si>
  <si>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</si>
  <si>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</si>
  <si>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</si>
  <si>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</si>
  <si>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</si>
  <si>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</si>
  <si>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</si>
  <si>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</si>
  <si>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</si>
  <si>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</si>
  <si>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</si>
  <si>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</si>
  <si>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</si>
  <si>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</si>
  <si>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</si>
  <si>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</si>
  <si>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</si>
  <si>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</si>
  <si>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</si>
  <si>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</si>
  <si>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</si>
  <si>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</si>
  <si>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</si>
  <si>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</si>
  <si>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</si>
  <si>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</si>
  <si>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</si>
  <si>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</si>
  <si>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</si>
  <si>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</si>
  <si>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</si>
  <si>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</si>
  <si>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</si>
  <si>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</si>
  <si>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</si>
  <si>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</si>
  <si>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</si>
  <si>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</si>
  <si>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</si>
  <si>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</si>
  <si>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</si>
  <si>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</si>
  <si>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</si>
  <si>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</si>
  <si>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</si>
  <si>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</si>
  <si>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</si>
  <si>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</si>
  <si>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</si>
  <si>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</si>
  <si>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</si>
  <si>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</si>
  <si>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</si>
  <si>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</si>
  <si>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</si>
  <si>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</si>
  <si>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</si>
  <si>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</si>
  <si>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</si>
  <si>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</si>
  <si>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</si>
  <si>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</si>
  <si>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</si>
  <si>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</si>
  <si>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</si>
  <si>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</si>
  <si>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</si>
  <si>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</si>
  <si>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</si>
  <si>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</si>
  <si>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</si>
  <si>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</si>
  <si>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</si>
  <si>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</si>
  <si>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</si>
  <si>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</si>
  <si>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</si>
  <si>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</si>
  <si>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</si>
  <si>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</si>
  <si>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</si>
  <si>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</si>
  <si>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</si>
  <si>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</si>
  <si>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</si>
  <si>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</si>
  <si>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</si>
  <si>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</si>
  <si>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</si>
  <si>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</si>
  <si>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</si>
  <si>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</si>
  <si>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</si>
  <si>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</si>
  <si>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</si>
  <si>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</si>
  <si>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</si>
  <si>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</si>
  <si>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</si>
  <si>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</si>
  <si>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</si>
  <si>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</si>
  <si>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</si>
  <si>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</si>
  <si>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</si>
  <si>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</si>
  <si>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</si>
  <si>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</si>
  <si>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</si>
  <si>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</si>
  <si>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</si>
  <si>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</si>
  <si>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</si>
  <si>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</si>
  <si>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</si>
  <si>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</si>
  <si>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</si>
  <si>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</si>
  <si>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</si>
  <si>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</si>
  <si>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</si>
  <si>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</si>
  <si>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</si>
  <si>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</si>
  <si>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</si>
  <si>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</si>
  <si>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</si>
  <si>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</si>
  <si>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</si>
  <si>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</si>
  <si>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</si>
  <si>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</si>
  <si>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</si>
  <si>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</si>
  <si>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</si>
  <si>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</si>
  <si>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</si>
  <si>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</si>
  <si>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</si>
  <si>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</si>
  <si>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</si>
  <si>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</si>
  <si>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</si>
  <si>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</si>
  <si>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</si>
  <si>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</si>
  <si>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</si>
  <si>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</si>
  <si>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</si>
  <si>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</si>
  <si>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</si>
  <si>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</si>
  <si>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</si>
  <si>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</si>
  <si>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</si>
  <si>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</si>
  <si>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</si>
  <si>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</si>
  <si>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</si>
  <si>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</si>
  <si>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</si>
  <si>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</si>
  <si>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</si>
  <si>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</si>
  <si>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</si>
  <si>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</si>
  <si>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</si>
  <si>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</si>
  <si>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</si>
  <si>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</si>
  <si>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</si>
  <si>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</si>
  <si>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</si>
  <si>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</si>
  <si>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</si>
  <si>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</si>
  <si>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</si>
  <si>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</si>
  <si>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</si>
  <si>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</si>
  <si>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</si>
  <si>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</si>
  <si>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</si>
  <si>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</si>
  <si>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</si>
  <si>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</si>
  <si>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</si>
  <si>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</si>
  <si>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</si>
  <si>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</si>
  <si>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</si>
  <si>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</si>
  <si>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</si>
  <si>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</si>
  <si>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</si>
  <si>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</si>
  <si>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</si>
  <si>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</si>
  <si>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</si>
  <si>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</si>
  <si>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</si>
  <si>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</si>
  <si>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</si>
  <si>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</si>
  <si>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</si>
  <si>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</si>
  <si>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</si>
  <si>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</si>
  <si>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</si>
  <si>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</si>
  <si>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</si>
  <si>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</si>
  <si>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</si>
  <si>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</si>
  <si>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</si>
  <si>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</si>
  <si>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</si>
  <si>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</si>
  <si>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</si>
  <si>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</si>
  <si>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</si>
  <si>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</si>
  <si>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</si>
  <si>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</si>
  <si>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</si>
  <si>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</si>
  <si>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</si>
  <si>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</si>
  <si>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</si>
  <si>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</si>
  <si>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</si>
  <si>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</si>
  <si>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</si>
  <si>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</si>
  <si>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</si>
  <si>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</si>
  <si>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</si>
  <si>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</si>
  <si>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</si>
  <si>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</si>
  <si>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</si>
  <si>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</si>
  <si>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</si>
  <si>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</si>
  <si>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</si>
  <si>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</si>
  <si>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</si>
  <si>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</si>
  <si>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</si>
  <si>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</si>
  <si>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</si>
  <si>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</si>
  <si>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</si>
  <si>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</si>
  <si>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</si>
  <si>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</si>
  <si>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</si>
  <si>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</si>
  <si>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</si>
  <si>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</si>
  <si>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</si>
  <si>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</si>
  <si>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</si>
  <si>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</si>
  <si>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</si>
  <si>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</si>
  <si>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</si>
  <si>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</si>
  <si>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</si>
  <si>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</si>
  <si>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</si>
  <si>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</si>
  <si>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</si>
  <si>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</si>
  <si>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</si>
  <si>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</si>
  <si>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</si>
  <si>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</si>
  <si>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</si>
  <si>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</si>
  <si>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</si>
  <si>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</si>
  <si>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</si>
  <si>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</si>
  <si>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</si>
  <si>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</si>
  <si>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</si>
  <si>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</si>
  <si>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</si>
  <si>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</si>
  <si>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</si>
  <si>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</si>
  <si>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</si>
  <si>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</si>
  <si>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</si>
  <si>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</si>
  <si>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</si>
  <si>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</si>
  <si>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</si>
  <si>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</si>
  <si>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</si>
  <si>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</si>
  <si>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</si>
  <si>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</si>
  <si>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</si>
  <si>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</si>
  <si>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</si>
  <si>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</si>
  <si>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</si>
  <si>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</si>
  <si>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</si>
  <si>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</si>
  <si>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</si>
  <si>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</si>
  <si>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</si>
  <si>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</si>
  <si>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</si>
  <si>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</si>
  <si>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</si>
  <si>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</si>
  <si>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</si>
  <si>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</si>
  <si>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</si>
  <si>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</si>
  <si>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</si>
  <si>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</si>
  <si>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</si>
  <si>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</si>
  <si>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</si>
  <si>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</si>
  <si>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</si>
  <si>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</si>
  <si>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</si>
  <si>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</si>
  <si>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</si>
  <si>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</si>
  <si>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</si>
  <si>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</si>
  <si>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</si>
  <si>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</si>
  <si>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</si>
  <si>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</si>
  <si>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</si>
  <si>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</si>
  <si>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</si>
  <si>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</si>
  <si>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</si>
  <si>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</si>
  <si>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</si>
  <si>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</si>
  <si>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</si>
  <si>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</si>
  <si>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</si>
  <si>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</si>
  <si>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</si>
  <si>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</si>
  <si>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</si>
  <si>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</si>
  <si>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</si>
  <si>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</si>
  <si>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</si>
  <si>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</si>
  <si>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</si>
  <si>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</si>
  <si>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</si>
  <si>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</si>
  <si>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</si>
  <si>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</si>
  <si>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</si>
  <si>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</si>
  <si>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</si>
  <si>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</si>
  <si>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</si>
  <si>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</si>
  <si>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</si>
  <si>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</si>
  <si>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</si>
  <si>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</si>
  <si>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</si>
  <si>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</si>
  <si>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</si>
  <si>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</si>
  <si>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</si>
  <si>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</si>
  <si>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</si>
  <si>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</si>
  <si>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</si>
  <si>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</si>
  <si>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</si>
  <si>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</si>
  <si>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</si>
  <si>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</si>
  <si>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</si>
  <si>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</si>
  <si>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</si>
  <si>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</si>
  <si>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</si>
  <si>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</si>
  <si>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</si>
  <si>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</si>
  <si>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</si>
  <si>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</si>
  <si>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</si>
  <si>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</si>
  <si>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</si>
  <si>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</si>
  <si>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</si>
  <si>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</si>
  <si>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</si>
  <si>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</si>
  <si>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</si>
  <si>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</si>
  <si>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</si>
  <si>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</si>
  <si>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</si>
  <si>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</si>
  <si>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</si>
  <si>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</si>
  <si>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</si>
  <si>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</si>
  <si>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</si>
  <si>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</si>
  <si>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</si>
  <si>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</si>
  <si>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</si>
  <si>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</si>
  <si>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</si>
  <si>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</si>
  <si>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</si>
  <si>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</si>
  <si>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</si>
  <si>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</si>
  <si>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</si>
  <si>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</si>
  <si>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</si>
  <si>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</si>
  <si>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</si>
  <si>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</si>
  <si>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</si>
  <si>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</si>
  <si>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</si>
  <si>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</si>
  <si>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</si>
  <si>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</si>
  <si>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</si>
  <si>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</si>
  <si>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</si>
  <si>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</si>
  <si>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</si>
  <si>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</si>
  <si>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</si>
  <si>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</si>
  <si>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</si>
  <si>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</si>
  <si>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</si>
  <si>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</si>
  <si>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</si>
  <si>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</si>
  <si>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</si>
  <si>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</si>
  <si>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</si>
  <si>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</si>
  <si>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</si>
  <si>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</si>
  <si>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</si>
  <si>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</si>
  <si>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</si>
  <si>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</si>
  <si>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</si>
  <si>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</si>
  <si>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</si>
  <si>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</si>
  <si>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</si>
  <si>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</si>
  <si>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</si>
  <si>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</si>
  <si>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</si>
  <si>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</si>
  <si>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</si>
  <si>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</si>
  <si>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</si>
  <si>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</si>
  <si>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</si>
  <si>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</si>
  <si>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</si>
  <si>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</si>
  <si>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</si>
  <si>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</si>
  <si>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</si>
  <si>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</si>
  <si>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</si>
  <si>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</si>
  <si>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</si>
  <si>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</si>
  <si>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</si>
  <si>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</si>
  <si>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</si>
  <si>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</si>
  <si>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</si>
  <si>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</si>
  <si>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</si>
  <si>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</si>
  <si>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</si>
  <si>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</si>
  <si>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</si>
  <si>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</si>
  <si>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</si>
  <si>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</si>
  <si>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</si>
  <si>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</si>
  <si>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</si>
  <si>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</si>
  <si>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</si>
  <si>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</si>
  <si>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</si>
  <si>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</si>
  <si>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</si>
  <si>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</si>
  <si>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</si>
  <si>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</si>
  <si>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</si>
  <si>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</si>
  <si>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</si>
  <si>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</si>
  <si>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</si>
  <si>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</si>
  <si>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</si>
  <si>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</si>
  <si>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</si>
  <si>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</si>
  <si>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</si>
  <si>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</si>
  <si>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</si>
  <si>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</si>
  <si>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</si>
  <si>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</si>
  <si>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</si>
  <si>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</si>
  <si>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</si>
  <si>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</si>
  <si>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</si>
  <si>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</si>
  <si>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</si>
  <si>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</si>
  <si>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</si>
  <si>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</si>
  <si>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</si>
  <si>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</si>
  <si>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</si>
  <si>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</si>
  <si>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</si>
  <si>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</si>
  <si>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</si>
  <si>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</si>
  <si>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</si>
  <si>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</si>
  <si>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</si>
  <si>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</si>
  <si>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</si>
  <si>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</si>
  <si>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</si>
  <si>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</si>
  <si>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</si>
  <si>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</si>
  <si>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</si>
  <si>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</si>
  <si>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</si>
  <si>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</si>
  <si>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</si>
  <si>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</si>
  <si>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</si>
  <si>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</si>
  <si>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</si>
  <si>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</si>
  <si>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</si>
  <si>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</si>
  <si>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</si>
  <si>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</si>
  <si>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</si>
  <si>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</si>
  <si>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</si>
  <si>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</si>
  <si>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</si>
  <si>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</si>
  <si>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</si>
  <si>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</si>
  <si>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</si>
  <si>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</si>
  <si>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</si>
  <si>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</si>
  <si>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</si>
  <si>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</si>
  <si>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</si>
  <si>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</si>
  <si>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</si>
  <si>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</si>
  <si>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</si>
  <si>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</si>
  <si>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</si>
  <si>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</si>
  <si>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</si>
  <si>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</si>
  <si>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</si>
  <si>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</si>
  <si>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</si>
  <si>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</si>
  <si>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</si>
  <si>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</si>
  <si>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</si>
  <si>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</si>
  <si>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</si>
  <si>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</si>
  <si>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</si>
  <si>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</si>
  <si>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</si>
  <si>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</si>
  <si>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</si>
  <si>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</si>
  <si>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</si>
  <si>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</si>
  <si>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</si>
  <si>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</si>
  <si>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</si>
  <si>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</si>
  <si>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</si>
  <si>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</si>
  <si>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</si>
  <si>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</si>
  <si>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</si>
  <si>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</si>
  <si>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</si>
  <si>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</si>
  <si>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</si>
  <si>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</si>
  <si>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</si>
  <si>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</si>
  <si>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</si>
  <si>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</si>
  <si>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</si>
  <si>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</si>
  <si>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</si>
  <si>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</si>
  <si>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</si>
  <si>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</si>
  <si>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</si>
  <si>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</si>
  <si>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</si>
  <si>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</si>
  <si>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</si>
  <si>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</si>
  <si>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</si>
  <si>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</si>
  <si>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</si>
  <si>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</si>
  <si>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</si>
  <si>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</si>
  <si>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</si>
  <si>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</si>
  <si>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</si>
  <si>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</si>
  <si>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</si>
  <si>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</si>
  <si>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</si>
  <si>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</si>
  <si>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</si>
  <si>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</si>
  <si>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</si>
  <si>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</si>
  <si>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</si>
  <si>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</si>
  <si>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</si>
  <si>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</si>
  <si>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</si>
  <si>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</si>
  <si>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</si>
  <si>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</si>
  <si>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</si>
  <si>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</si>
  <si>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</si>
  <si>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</si>
  <si>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</si>
  <si>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</si>
  <si>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</si>
  <si>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</si>
  <si>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</si>
  <si>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</si>
  <si>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</si>
  <si>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</si>
  <si>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</si>
  <si>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</si>
  <si>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</si>
  <si>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</si>
  <si>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</si>
  <si>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</si>
  <si>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</si>
  <si>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</si>
  <si>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</si>
  <si>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</si>
  <si>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</si>
  <si>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</si>
  <si>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</si>
  <si>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</si>
  <si>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</si>
  <si>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</si>
  <si>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</si>
  <si>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</si>
  <si>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</si>
  <si>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</si>
  <si>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</si>
  <si>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</si>
  <si>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</si>
  <si>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</si>
  <si>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</si>
  <si>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</si>
  <si>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</si>
  <si>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</si>
  <si>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</si>
  <si>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</si>
  <si>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</si>
  <si>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</si>
  <si>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</si>
  <si>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</si>
  <si>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</si>
  <si>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</si>
  <si>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</si>
  <si>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</si>
  <si>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</si>
  <si>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</si>
  <si>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</si>
  <si>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</si>
  <si>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</si>
  <si>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</si>
  <si>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</si>
  <si>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</si>
  <si>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</si>
  <si>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</si>
  <si>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</si>
  <si>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</si>
  <si>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</si>
  <si>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</si>
  <si>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</si>
  <si>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</si>
  <si>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</si>
  <si>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</si>
  <si>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</si>
  <si>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</si>
  <si>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</si>
  <si>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</si>
  <si>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</si>
  <si>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</si>
  <si>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</si>
  <si>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</si>
  <si>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</si>
  <si>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</si>
  <si>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</si>
  <si>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</si>
  <si>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</si>
  <si>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</si>
  <si>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</si>
  <si>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</si>
  <si>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</si>
  <si>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</si>
  <si>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</si>
  <si>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</si>
  <si>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</si>
  <si>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</si>
  <si>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</si>
  <si>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</si>
  <si>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</si>
  <si>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</si>
  <si>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</si>
  <si>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</si>
  <si>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</si>
  <si>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</si>
  <si>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</si>
  <si>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</si>
  <si>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</si>
  <si>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</si>
  <si>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</si>
  <si>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</si>
  <si>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</si>
  <si>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</si>
  <si>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</si>
  <si>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</si>
  <si>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</si>
  <si>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</si>
  <si>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</si>
  <si>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</si>
  <si>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</si>
  <si>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</si>
  <si>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</si>
  <si>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</si>
  <si>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</si>
  <si>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</si>
  <si>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</si>
  <si>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</si>
  <si>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</si>
  <si>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</si>
  <si>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</si>
  <si>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</si>
  <si>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</si>
  <si>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</si>
  <si>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</si>
  <si>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</si>
  <si>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</si>
  <si>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</si>
  <si>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</si>
  <si>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</si>
  <si>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</si>
  <si>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</si>
  <si>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</si>
  <si>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</si>
  <si>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</si>
  <si>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</si>
  <si>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</si>
  <si>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</si>
  <si>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</si>
  <si>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</si>
  <si>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</si>
  <si>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</si>
  <si>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</si>
  <si>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</si>
  <si>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</si>
  <si>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</si>
  <si>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</si>
  <si>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</si>
  <si>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</si>
  <si>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</si>
  <si>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</si>
  <si>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</si>
  <si>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</si>
  <si>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</si>
  <si>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</si>
  <si>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</si>
  <si>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</si>
  <si>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</si>
  <si>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</si>
  <si>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</si>
  <si>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</si>
  <si>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</si>
  <si>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</si>
  <si>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</si>
  <si>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</si>
  <si>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</si>
  <si>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</si>
  <si>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</si>
  <si>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</si>
  <si>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</si>
  <si>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</si>
  <si>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</si>
  <si>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</si>
  <si>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</si>
  <si>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</si>
  <si>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</si>
  <si>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</si>
  <si>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</si>
  <si>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</si>
  <si>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</si>
  <si>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</si>
  <si>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</si>
  <si>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</si>
  <si>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</si>
  <si>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</si>
  <si>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</si>
  <si>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</si>
  <si>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</si>
  <si>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</si>
  <si>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</si>
  <si>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</si>
  <si>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</si>
  <si>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</si>
  <si>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</si>
  <si>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</si>
  <si>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</si>
  <si>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</si>
  <si>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</si>
  <si>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</si>
  <si>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</si>
  <si>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</si>
  <si>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</si>
  <si>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</si>
  <si>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</si>
  <si>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</si>
  <si>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</si>
  <si>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</si>
  <si>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</si>
  <si>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</si>
  <si>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</si>
  <si>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</si>
  <si>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</si>
  <si>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</si>
  <si>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</si>
  <si>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</si>
  <si>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</si>
  <si>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</si>
  <si>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</si>
  <si>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</si>
  <si>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</si>
  <si>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</si>
  <si>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</si>
  <si>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</si>
  <si>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</si>
  <si>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</si>
  <si>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</si>
  <si>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</si>
  <si>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</si>
  <si>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</si>
  <si>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</si>
  <si>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</si>
  <si>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</si>
  <si>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</si>
  <si>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</si>
  <si>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</si>
  <si>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</si>
  <si>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</si>
  <si>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</si>
  <si>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</si>
  <si>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</si>
  <si>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</si>
  <si>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</si>
  <si>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</si>
  <si>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</si>
  <si>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</si>
  <si>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</si>
  <si>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</si>
  <si>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</si>
  <si>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</si>
  <si>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</si>
  <si>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</si>
  <si>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</si>
  <si>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</si>
  <si>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</si>
  <si>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</si>
  <si>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</si>
  <si>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</si>
  <si>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</si>
  <si>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</si>
  <si>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</si>
  <si>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</si>
  <si>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</si>
  <si>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</si>
  <si>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</si>
  <si>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</si>
  <si>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</si>
  <si>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</si>
  <si>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</si>
  <si>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</si>
  <si>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</si>
  <si>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</si>
  <si>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</si>
  <si>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</si>
  <si>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</si>
  <si>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</si>
  <si>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</si>
  <si>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</si>
  <si>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</si>
  <si>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</si>
  <si>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</si>
  <si>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</si>
  <si>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</si>
  <si>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</si>
  <si>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</si>
  <si>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</si>
  <si>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</si>
  <si>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</si>
  <si>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</si>
  <si>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</si>
  <si>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</si>
  <si>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</si>
  <si>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</si>
  <si>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</si>
  <si>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</si>
  <si>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</si>
  <si>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</si>
  <si>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</si>
  <si>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</si>
  <si>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</si>
  <si>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</si>
  <si>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</si>
  <si>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</si>
  <si>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</si>
  <si>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</si>
  <si>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</si>
  <si>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</si>
  <si>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</si>
  <si>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</si>
  <si>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</si>
  <si>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</si>
  <si>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</si>
  <si>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</si>
  <si>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</si>
  <si>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</si>
  <si>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</si>
  <si>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</si>
  <si>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</si>
  <si>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</si>
  <si>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</si>
  <si>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</si>
  <si>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</si>
  <si>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</si>
  <si>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</si>
  <si>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</si>
  <si>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</si>
  <si>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</si>
  <si>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</si>
  <si>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</si>
  <si>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</si>
  <si>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</si>
  <si>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</si>
  <si>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</si>
  <si>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</si>
  <si>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</si>
  <si>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</si>
  <si>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</si>
  <si>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</si>
  <si>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</si>
  <si>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</si>
  <si>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</si>
  <si>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</si>
  <si>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</si>
  <si>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</si>
  <si>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</si>
  <si>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</si>
  <si>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</si>
  <si>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</si>
  <si>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</si>
  <si>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</si>
  <si>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</si>
  <si>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</si>
  <si>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</si>
  <si>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</si>
  <si>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</si>
  <si>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</si>
  <si>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</si>
  <si>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</si>
  <si>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</si>
  <si>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</si>
  <si>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</si>
  <si>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</si>
  <si>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</si>
  <si>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</si>
  <si>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</si>
  <si>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</si>
  <si>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</si>
  <si>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</si>
  <si>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</si>
  <si>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</si>
  <si>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</si>
  <si>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</si>
  <si>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</si>
  <si>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</si>
  <si>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</si>
  <si>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</si>
  <si>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</si>
  <si>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</si>
  <si>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</si>
  <si>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</si>
  <si>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</si>
  <si>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</si>
  <si>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</si>
  <si>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</si>
  <si>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</si>
  <si>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</si>
  <si>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</si>
  <si>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</si>
  <si>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</si>
  <si>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</si>
  <si>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</si>
  <si>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</si>
  <si>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</si>
  <si>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</si>
  <si>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</si>
  <si>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</si>
  <si>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</si>
  <si>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</si>
  <si>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</si>
  <si>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</si>
  <si>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</si>
  <si>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</si>
  <si>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</si>
  <si>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</si>
  <si>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</si>
  <si>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</si>
  <si>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</si>
  <si>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</si>
  <si>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</si>
  <si>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</si>
  <si>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</si>
  <si>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</si>
  <si>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</si>
  <si>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</si>
  <si>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</si>
  <si>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</si>
  <si>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</si>
  <si>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</si>
  <si>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</si>
  <si>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</si>
  <si>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</si>
  <si>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</si>
  <si>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</si>
  <si>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</si>
  <si>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</si>
  <si>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</si>
  <si>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</si>
  <si>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</si>
  <si>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</si>
  <si>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</si>
  <si>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</si>
  <si>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</si>
  <si>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</si>
  <si>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</si>
  <si>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</si>
  <si>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</si>
  <si>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</si>
  <si>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</si>
  <si>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</si>
  <si>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</si>
  <si>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</si>
  <si>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</si>
  <si>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</si>
  <si>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</si>
  <si>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</si>
  <si>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</si>
  <si>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</si>
  <si>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</si>
  <si>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</si>
  <si>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</si>
  <si>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</si>
  <si>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</si>
  <si>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</si>
  <si>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</si>
  <si>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</si>
  <si>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</si>
  <si>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</si>
  <si>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</si>
  <si>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</si>
  <si>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</si>
  <si>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</si>
  <si>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</si>
  <si>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</si>
  <si>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</si>
  <si>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</si>
  <si>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</si>
  <si>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</si>
  <si>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</si>
  <si>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</si>
  <si>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</si>
  <si>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</si>
  <si>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</si>
  <si>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</si>
  <si>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</si>
  <si>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</si>
  <si>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</si>
  <si>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</si>
  <si>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</si>
  <si>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</si>
  <si>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</si>
  <si>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</si>
  <si>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</si>
  <si>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</si>
  <si>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</si>
  <si>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</si>
  <si>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</si>
  <si>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</si>
  <si>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</si>
  <si>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</si>
  <si>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</si>
  <si>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</si>
  <si>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</si>
  <si>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</si>
  <si>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</si>
  <si>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</si>
  <si>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</si>
  <si>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</si>
  <si>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</si>
  <si>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</si>
  <si>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</si>
  <si>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</si>
  <si>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</si>
  <si>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</si>
  <si>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</si>
  <si>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</si>
  <si>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</si>
  <si>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</si>
  <si>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</si>
  <si>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</si>
  <si>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</si>
  <si>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</si>
  <si>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</si>
  <si>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</si>
  <si>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</si>
  <si>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</si>
  <si>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</si>
  <si>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</si>
  <si>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</si>
  <si>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</si>
  <si>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</si>
  <si>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</si>
  <si>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</si>
  <si>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</si>
  <si>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</si>
  <si>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</si>
  <si>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</si>
  <si>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</si>
  <si>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</si>
  <si>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</si>
  <si>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</si>
  <si>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</si>
  <si>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</si>
  <si>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</si>
  <si>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</si>
  <si>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</si>
  <si>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</si>
  <si>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</si>
  <si>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</si>
  <si>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</si>
  <si>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</si>
  <si>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</si>
  <si>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</si>
  <si>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</si>
  <si>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</si>
  <si>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</si>
  <si>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</si>
  <si>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</si>
  <si>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</si>
  <si>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</si>
  <si>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</si>
  <si>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</si>
  <si>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</si>
  <si>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</si>
  <si>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</si>
  <si>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</si>
  <si>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</si>
  <si>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</si>
  <si>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</si>
  <si>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</si>
  <si>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</si>
  <si>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</si>
  <si>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</si>
  <si>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</si>
  <si>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</si>
  <si>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</si>
  <si>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</si>
  <si>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</si>
  <si>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</si>
  <si>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</si>
  <si>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</si>
  <si>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</si>
  <si>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</si>
  <si>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</si>
  <si>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</si>
  <si>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</si>
  <si>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</si>
  <si>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</si>
  <si>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</si>
  <si>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</si>
  <si>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</si>
  <si>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</si>
  <si>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</si>
  <si>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</si>
  <si>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</si>
  <si>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</si>
  <si>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</si>
  <si>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</si>
  <si>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</si>
  <si>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</si>
  <si>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</si>
  <si>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</si>
  <si>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</si>
  <si>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</si>
  <si>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</si>
  <si>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</si>
  <si>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</si>
  <si>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</si>
  <si>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</si>
  <si>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</si>
  <si>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</si>
  <si>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</si>
  <si>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</si>
  <si>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</si>
  <si>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</si>
  <si>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</si>
  <si>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</si>
  <si>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</si>
  <si>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</si>
  <si>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</si>
  <si>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</si>
  <si>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</si>
  <si>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</si>
  <si>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</si>
  <si>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</si>
  <si>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</si>
  <si>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</si>
  <si>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</si>
  <si>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</si>
  <si>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</si>
  <si>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</si>
  <si>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</si>
  <si>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</si>
  <si>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</si>
  <si>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</si>
  <si>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</si>
  <si>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</si>
  <si>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</si>
  <si>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</si>
  <si>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</si>
  <si>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</si>
  <si>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</si>
  <si>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</si>
  <si>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</si>
  <si>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</si>
  <si>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</si>
  <si>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</si>
  <si>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</si>
  <si>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</si>
  <si>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</si>
  <si>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</si>
  <si>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</si>
  <si>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</si>
  <si>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</si>
  <si>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</si>
  <si>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</si>
  <si>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</si>
  <si>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</si>
  <si>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</si>
  <si>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</si>
  <si>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</si>
  <si>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</si>
  <si>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</si>
  <si>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</si>
  <si>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</si>
  <si>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</si>
  <si>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</si>
  <si>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</si>
  <si>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</si>
  <si>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</si>
  <si>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</si>
  <si>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</si>
  <si>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</si>
  <si>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</si>
  <si>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</si>
  <si>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</si>
  <si>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</si>
  <si>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</si>
  <si>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</si>
  <si>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</si>
  <si>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</si>
  <si>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</si>
  <si>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</si>
  <si>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</si>
  <si>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</si>
  <si>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</si>
  <si>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</si>
  <si>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</si>
  <si>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</si>
  <si>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</si>
  <si>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</si>
  <si>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</si>
  <si>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</si>
  <si>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</si>
  <si>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</si>
  <si>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</si>
  <si>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</si>
  <si>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</si>
  <si>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</si>
  <si>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</si>
  <si>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</si>
  <si>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</si>
  <si>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</si>
  <si>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</si>
  <si>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</si>
  <si>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</si>
  <si>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</si>
  <si>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</si>
  <si>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</si>
  <si>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</si>
  <si>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</si>
  <si>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</si>
  <si>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</si>
  <si>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</si>
  <si>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</si>
  <si>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</si>
  <si>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</si>
  <si>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</si>
  <si>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</si>
  <si>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</si>
  <si>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</si>
  <si>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</si>
  <si>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</si>
  <si>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</si>
  <si>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</si>
  <si>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</si>
  <si>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</si>
  <si>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</si>
  <si>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</si>
  <si>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</si>
  <si>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</si>
  <si>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</si>
  <si>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</si>
  <si>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</si>
  <si>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</si>
  <si>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</si>
  <si>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</si>
  <si>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</si>
  <si>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</si>
  <si>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</si>
  <si>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</si>
  <si>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</si>
  <si>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</si>
  <si>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</si>
  <si>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</si>
  <si>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</si>
  <si>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</si>
  <si>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</si>
  <si>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</si>
  <si>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</si>
  <si>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</si>
  <si>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</si>
  <si>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</si>
  <si>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</si>
  <si>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</si>
  <si>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</si>
  <si>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</si>
  <si>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</si>
  <si>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</si>
  <si>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</si>
  <si>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</si>
  <si>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</si>
  <si>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</si>
  <si>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</si>
  <si>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</si>
  <si>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</si>
  <si>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</si>
  <si>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</si>
  <si>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</si>
  <si>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</si>
  <si>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</si>
  <si>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</si>
  <si>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</si>
  <si>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</si>
  <si>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</si>
  <si>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</si>
  <si>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</si>
  <si>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</si>
  <si>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</si>
  <si>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</si>
  <si>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</si>
  <si>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</si>
  <si>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</si>
  <si>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</si>
  <si>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</si>
  <si>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</si>
  <si>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</si>
  <si>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</si>
  <si>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</si>
  <si>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</si>
  <si>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</si>
  <si>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</si>
  <si>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</si>
  <si>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</si>
  <si>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</si>
  <si>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</si>
  <si>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</si>
  <si>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</si>
  <si>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</si>
  <si>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</si>
  <si>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</si>
  <si>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</si>
  <si>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</si>
  <si>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</si>
  <si>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</si>
  <si>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</si>
  <si>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</si>
  <si>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</si>
  <si>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</si>
  <si>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</si>
  <si>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</si>
  <si>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</si>
  <si>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</si>
  <si>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</si>
  <si>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</si>
  <si>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</si>
  <si>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</si>
  <si>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</si>
  <si>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</si>
  <si>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</si>
  <si>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</si>
  <si>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</si>
  <si>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</si>
  <si>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</si>
  <si>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</si>
  <si>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</si>
  <si>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</si>
  <si>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</si>
  <si>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</si>
  <si>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</si>
  <si>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</si>
  <si>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</si>
  <si>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</si>
  <si>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</si>
  <si>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</si>
  <si>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</si>
  <si>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</si>
  <si>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</si>
  <si>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</si>
  <si>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</si>
  <si>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</si>
  <si>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</si>
  <si>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</si>
  <si>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</si>
  <si>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</si>
  <si>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</si>
  <si>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</si>
  <si>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</si>
  <si>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</si>
  <si>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</si>
  <si>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</si>
  <si>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</si>
  <si>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</si>
  <si>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</si>
  <si>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</si>
  <si>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</si>
  <si>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</si>
  <si>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</si>
  <si>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</si>
  <si>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</si>
  <si>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</si>
  <si>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</si>
  <si>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</si>
  <si>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</si>
  <si>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</si>
  <si>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</si>
  <si>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</si>
  <si>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</si>
  <si>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</si>
  <si>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</si>
  <si>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</si>
  <si>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</si>
  <si>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</si>
  <si>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</si>
  <si>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</si>
  <si>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</si>
  <si>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</si>
  <si>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</si>
  <si>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</si>
  <si>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</si>
  <si>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</si>
  <si>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</si>
  <si>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</si>
  <si>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</si>
  <si>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</si>
  <si>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</si>
  <si>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</si>
  <si>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</si>
  <si>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</si>
  <si>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</si>
  <si>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</si>
  <si>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</si>
  <si>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</si>
  <si>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</si>
  <si>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</si>
  <si>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</si>
  <si>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</si>
  <si>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</si>
  <si>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</si>
  <si>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</si>
  <si>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</si>
  <si>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</si>
  <si>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</si>
  <si>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</si>
  <si>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</si>
  <si>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</si>
  <si>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</si>
  <si>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</si>
  <si>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</si>
  <si>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</si>
  <si>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</si>
  <si>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</si>
  <si>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</si>
  <si>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</si>
  <si>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</si>
  <si>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</si>
  <si>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</si>
  <si>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</si>
  <si>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</si>
  <si>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</si>
  <si>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</si>
  <si>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</si>
  <si>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</si>
  <si>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</si>
  <si>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</si>
  <si>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</si>
  <si>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</si>
  <si>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</si>
  <si>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</si>
  <si>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</si>
  <si>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</si>
  <si>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</si>
  <si>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</si>
  <si>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</si>
  <si>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</si>
  <si>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</si>
  <si>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</si>
  <si>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</si>
  <si>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</si>
  <si>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</si>
  <si>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</si>
  <si>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</si>
  <si>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</si>
  <si>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</si>
  <si>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</si>
  <si>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</si>
  <si>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</si>
  <si>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</si>
  <si>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</si>
  <si>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</si>
  <si>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</si>
  <si>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</si>
  <si>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</si>
  <si>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</si>
  <si>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</si>
  <si>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</si>
  <si>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</si>
  <si>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</si>
  <si>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</si>
  <si>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</si>
  <si>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</si>
  <si>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</si>
  <si>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</si>
  <si>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</si>
  <si>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</si>
  <si>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</si>
  <si>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</si>
  <si>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</si>
  <si>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</si>
  <si>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</si>
  <si>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</si>
  <si>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</si>
  <si>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</si>
  <si>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</si>
  <si>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</si>
  <si>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</si>
  <si>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</si>
  <si>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</si>
  <si>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</si>
  <si>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</si>
  <si>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</si>
  <si>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</si>
  <si>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</si>
  <si>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</si>
  <si>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</si>
  <si>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</si>
  <si>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</si>
  <si>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</si>
  <si>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</si>
  <si>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</si>
  <si>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</si>
  <si>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</si>
  <si>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</si>
  <si>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</si>
  <si>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</si>
  <si>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</si>
  <si>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</si>
  <si>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</si>
  <si>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</si>
  <si>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</si>
  <si>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</si>
  <si>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</si>
  <si>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</si>
  <si>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</si>
  <si>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</si>
  <si>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</si>
  <si>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</si>
  <si>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</si>
  <si>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</si>
  <si>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</si>
  <si>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</si>
  <si>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</si>
  <si>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</si>
  <si>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</si>
  <si>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</si>
  <si>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</si>
  <si>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</si>
  <si>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</si>
  <si>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</si>
  <si>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</si>
  <si>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</si>
  <si>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</si>
  <si>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</si>
  <si>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</si>
  <si>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</si>
  <si>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</si>
  <si>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</si>
  <si>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</si>
  <si>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</si>
  <si>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</si>
  <si>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</si>
  <si>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</si>
  <si>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</si>
  <si>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</si>
  <si>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</si>
  <si>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</si>
  <si>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</si>
  <si>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</si>
  <si>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</si>
  <si>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</si>
  <si>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</si>
  <si>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</si>
  <si>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</si>
  <si>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</si>
  <si>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</si>
  <si>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</si>
  <si>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</si>
  <si>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</si>
  <si>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</si>
  <si>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</si>
  <si>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</si>
  <si>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</si>
  <si>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</si>
  <si>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</si>
  <si>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</si>
  <si>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</si>
  <si>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</si>
  <si>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</si>
  <si>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</si>
  <si>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</si>
  <si>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</si>
  <si>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</si>
  <si>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</si>
  <si>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</si>
  <si>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</si>
  <si>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</si>
  <si>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</si>
  <si>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</si>
  <si>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</si>
  <si>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</si>
  <si>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</si>
  <si>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</si>
  <si>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</si>
  <si>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</si>
  <si>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</si>
  <si>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</si>
  <si>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</si>
  <si>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</si>
  <si>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</si>
  <si>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</si>
  <si>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</si>
  <si>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</si>
  <si>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</si>
  <si>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</si>
  <si>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</si>
  <si>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</si>
  <si>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</si>
  <si>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</si>
  <si>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</si>
  <si>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</si>
  <si>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</si>
  <si>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</si>
  <si>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</si>
  <si>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</si>
  <si>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</si>
  <si>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</si>
  <si>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</si>
  <si>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</si>
  <si>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</si>
  <si>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</si>
  <si>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</si>
  <si>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</si>
  <si>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</si>
  <si>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</si>
  <si>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</si>
  <si>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</si>
  <si>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</si>
  <si>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</si>
  <si>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</si>
  <si>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</si>
  <si>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</si>
  <si>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</si>
  <si>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</si>
  <si>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</si>
  <si>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</si>
  <si>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</si>
  <si>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</si>
  <si>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</si>
  <si>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</si>
  <si>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</si>
  <si>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</si>
  <si>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</si>
  <si>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</si>
  <si>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</si>
  <si>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</si>
  <si>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</si>
  <si>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</si>
  <si>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</si>
  <si>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</si>
  <si>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</si>
  <si>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</si>
  <si>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</si>
  <si>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</si>
  <si>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</si>
  <si>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</si>
  <si>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</si>
  <si>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</si>
  <si>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</si>
  <si>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</si>
  <si>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</si>
  <si>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</si>
  <si>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</si>
  <si>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</si>
  <si>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</si>
  <si>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</si>
  <si>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</si>
  <si>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</si>
  <si>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</si>
  <si>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</si>
  <si>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</si>
  <si>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</si>
  <si>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</si>
  <si>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</si>
  <si>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</si>
  <si>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</si>
  <si>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</si>
  <si>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</si>
  <si>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</si>
  <si>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</si>
  <si>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</si>
  <si>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</si>
  <si>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</si>
  <si>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</si>
  <si>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</si>
  <si>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</si>
  <si>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</si>
  <si>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</si>
  <si>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</si>
  <si>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</si>
  <si>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</si>
  <si>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</si>
  <si>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</si>
  <si>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</si>
  <si>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</si>
  <si>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</si>
  <si>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</si>
  <si>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</si>
  <si>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</si>
  <si>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</si>
  <si>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</si>
  <si>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</si>
  <si>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</si>
  <si>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</si>
  <si>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</si>
  <si>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</si>
  <si>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</si>
  <si>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</si>
  <si>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</si>
  <si>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</si>
  <si>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</si>
  <si>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</si>
  <si>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</si>
  <si>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</si>
  <si>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</si>
  <si>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</si>
  <si>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</si>
  <si>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</si>
  <si>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</si>
  <si>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</si>
  <si>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</si>
  <si>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</si>
  <si>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</si>
  <si>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</si>
  <si>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</si>
  <si>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</si>
  <si>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</si>
  <si>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</si>
  <si>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</si>
  <si>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</si>
  <si>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</si>
  <si>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</si>
  <si>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</si>
  <si>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</si>
  <si>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</si>
  <si>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</si>
  <si>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</si>
  <si>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</si>
  <si>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</si>
  <si>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</si>
  <si>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</si>
  <si>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</si>
  <si>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</si>
  <si>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</si>
  <si>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</si>
  <si>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</si>
  <si>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</si>
  <si>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</si>
  <si>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</si>
  <si>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</si>
  <si>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</si>
  <si>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</si>
  <si>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</si>
  <si>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</si>
  <si>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</si>
  <si>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</si>
  <si>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</si>
  <si>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</si>
  <si>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</si>
  <si>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</si>
  <si>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</si>
  <si>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</si>
  <si>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</si>
  <si>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</si>
  <si>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</si>
  <si>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</si>
  <si>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</si>
  <si>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</si>
  <si>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</si>
  <si>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</si>
  <si>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</si>
  <si>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</si>
  <si>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</si>
  <si>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</si>
  <si>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</si>
  <si>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</si>
  <si>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</si>
  <si>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</si>
  <si>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</si>
  <si>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</si>
  <si>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</si>
  <si>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</si>
  <si>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</si>
  <si>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</si>
  <si>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</si>
  <si>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</si>
  <si>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</si>
  <si>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</si>
  <si>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</si>
  <si>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</si>
  <si>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</si>
  <si>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</si>
  <si>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</si>
  <si>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</si>
  <si>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</si>
  <si>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</si>
  <si>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</si>
  <si>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</si>
  <si>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</si>
  <si>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</si>
  <si>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</si>
  <si>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</si>
  <si>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</si>
  <si>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</si>
  <si>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</si>
  <si>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</si>
  <si>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</si>
  <si>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</si>
  <si>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</si>
  <si>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</si>
  <si>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</si>
  <si>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</si>
  <si>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</si>
  <si>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</si>
  <si>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</si>
  <si>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</si>
  <si>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</si>
  <si>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</si>
  <si>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</si>
  <si>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</si>
  <si>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</si>
  <si>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</si>
  <si>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</si>
  <si>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</si>
  <si>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</si>
  <si>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</si>
  <si>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</si>
  <si>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</si>
  <si>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</si>
  <si>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</si>
  <si>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</si>
  <si>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</si>
  <si>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</si>
  <si>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</si>
  <si>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</si>
  <si>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</si>
  <si>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</si>
  <si>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</si>
  <si>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</si>
  <si>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</si>
  <si>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</si>
  <si>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</si>
  <si>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</si>
  <si>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</si>
  <si>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</si>
  <si>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</si>
  <si>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</si>
  <si>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</si>
  <si>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</si>
  <si>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</si>
  <si>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</si>
  <si>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</si>
  <si>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</si>
  <si>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</si>
  <si>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</si>
  <si>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</si>
  <si>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</si>
  <si>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</si>
  <si>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</si>
  <si>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</si>
  <si>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</si>
  <si>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</si>
  <si>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</si>
  <si>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</si>
  <si>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</si>
  <si>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</si>
  <si>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</si>
  <si>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</si>
  <si>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</si>
  <si>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</si>
  <si>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</si>
  <si>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</si>
  <si>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</si>
  <si>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</si>
  <si>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</si>
  <si>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</si>
  <si>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</si>
  <si>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</si>
  <si>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</si>
  <si>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</si>
  <si>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</si>
  <si>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</si>
  <si>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</si>
  <si>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</si>
  <si>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</si>
  <si>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</si>
  <si>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</si>
  <si>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</si>
  <si>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</si>
  <si>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</si>
  <si>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</si>
  <si>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</si>
  <si>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</si>
  <si>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</si>
  <si>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</si>
  <si>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</si>
  <si>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</si>
  <si>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</si>
  <si>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</si>
  <si>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</si>
  <si>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</si>
  <si>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</si>
  <si>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</si>
  <si>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</si>
  <si>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</si>
  <si>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</si>
  <si>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</si>
  <si>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</si>
  <si>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</si>
  <si>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</si>
  <si>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</si>
  <si>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</si>
  <si>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</si>
  <si>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</si>
  <si>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</si>
  <si>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</si>
  <si>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</si>
  <si>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</si>
  <si>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</si>
  <si>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</si>
  <si>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</si>
  <si>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</si>
  <si>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</si>
  <si>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</si>
  <si>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</si>
  <si>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</si>
  <si>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</si>
  <si>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</si>
  <si>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</si>
  <si>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</si>
  <si>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</si>
  <si>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</si>
  <si>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</si>
  <si>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</si>
  <si>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</si>
  <si>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</si>
  <si>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</si>
  <si>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</si>
  <si>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</si>
  <si>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</si>
  <si>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</si>
  <si>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</si>
  <si>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</si>
  <si>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</si>
  <si>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</si>
  <si>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</si>
  <si>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</si>
  <si>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</si>
  <si>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</si>
  <si>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</si>
  <si>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</si>
  <si>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</si>
  <si>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</si>
  <si>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</si>
  <si>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</si>
  <si>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</si>
  <si>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</si>
  <si>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</si>
  <si>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</si>
  <si>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</si>
  <si>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</si>
  <si>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</si>
  <si>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</si>
  <si>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</si>
  <si>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</si>
  <si>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</si>
  <si>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</si>
  <si>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</si>
  <si>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</si>
  <si>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</si>
  <si>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</si>
  <si>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</si>
  <si>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</si>
  <si>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</si>
  <si>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</si>
  <si>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</si>
  <si>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</si>
  <si>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</si>
  <si>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</si>
  <si>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</si>
  <si>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</si>
  <si>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</si>
  <si>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</si>
  <si>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</si>
  <si>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</si>
  <si>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</si>
  <si>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</si>
  <si>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</si>
  <si>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</si>
  <si>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</si>
  <si>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</si>
  <si>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</si>
  <si>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</si>
  <si>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</si>
  <si>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</si>
  <si>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</si>
  <si>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</si>
  <si>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</si>
  <si>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</si>
  <si>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</si>
  <si>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</si>
  <si>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</si>
  <si>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</si>
  <si>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</si>
  <si>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</si>
  <si>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</si>
  <si>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</si>
  <si>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</si>
  <si>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</si>
  <si>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</si>
  <si>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</si>
  <si>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</si>
  <si>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</si>
  <si>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</si>
  <si>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</si>
  <si>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</si>
  <si>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</si>
  <si>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</si>
  <si>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</si>
  <si>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</si>
  <si>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</si>
  <si>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</si>
  <si>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</si>
  <si>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</si>
  <si>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</si>
  <si>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</si>
  <si>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</si>
  <si>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</si>
  <si>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</si>
  <si>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</si>
  <si>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</si>
  <si>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</si>
  <si>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</si>
  <si>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</si>
  <si>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</si>
  <si>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</si>
  <si>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</si>
  <si>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</si>
  <si>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</si>
  <si>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</si>
  <si>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</si>
  <si>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</si>
  <si>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</si>
  <si>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</si>
  <si>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</si>
  <si>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</si>
  <si>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</si>
  <si>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</si>
  <si>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</si>
  <si>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</si>
  <si>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</si>
  <si>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</si>
  <si>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</si>
  <si>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</si>
  <si>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</si>
  <si>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</si>
  <si>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</si>
  <si>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</si>
  <si>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</si>
  <si>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</si>
  <si>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</si>
  <si>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</si>
  <si>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</si>
  <si>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</si>
  <si>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</si>
  <si>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</si>
  <si>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</si>
  <si>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</si>
  <si>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</si>
  <si>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</si>
  <si>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</si>
  <si>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</si>
  <si>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</si>
  <si>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</si>
  <si>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</si>
  <si>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</si>
  <si>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</si>
  <si>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</si>
  <si>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</si>
  <si>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</si>
  <si>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</si>
  <si>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</si>
  <si>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</si>
  <si>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</si>
  <si>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</si>
  <si>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</si>
  <si>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</si>
  <si>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</si>
  <si>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</si>
  <si>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</si>
  <si>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</si>
  <si>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</si>
  <si>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</si>
  <si>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</si>
  <si>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</si>
  <si>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</si>
  <si>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</si>
  <si>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</si>
  <si>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</si>
  <si>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</si>
  <si>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</si>
  <si>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</si>
  <si>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</si>
  <si>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</si>
  <si>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</si>
  <si>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</si>
  <si>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</si>
  <si>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</si>
  <si>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</si>
  <si>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</si>
  <si>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</si>
  <si>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</si>
  <si>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</si>
  <si>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</si>
  <si>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</si>
  <si>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</si>
  <si>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</si>
  <si>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</si>
  <si>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</si>
  <si>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</si>
  <si>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</si>
  <si>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</si>
  <si>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</si>
  <si>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</si>
  <si>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</si>
  <si>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</si>
  <si>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</si>
  <si>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</si>
  <si>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</si>
  <si>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</si>
  <si>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</si>
  <si>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</si>
  <si>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</si>
  <si>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</si>
  <si>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</si>
  <si>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</si>
  <si>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</si>
  <si>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</si>
  <si>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</si>
  <si>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</si>
  <si>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</si>
  <si>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</si>
  <si>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</si>
  <si>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</si>
  <si>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</si>
  <si>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</si>
  <si>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</si>
  <si>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</si>
  <si>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</si>
  <si>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</si>
  <si>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</si>
  <si>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</si>
  <si>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</si>
  <si>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</si>
  <si>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</si>
  <si>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</si>
  <si>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</si>
  <si>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</si>
  <si>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</si>
  <si>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</si>
  <si>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</si>
  <si>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</si>
  <si>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</si>
  <si>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</si>
  <si>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</si>
  <si>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</si>
  <si>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</si>
  <si>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</si>
  <si>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</si>
  <si>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</si>
  <si>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</si>
  <si>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</si>
  <si>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</si>
  <si>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</si>
  <si>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</si>
  <si>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</si>
  <si>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</si>
  <si>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</si>
  <si>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</si>
  <si>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</si>
  <si>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</si>
  <si>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</si>
  <si>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</si>
  <si>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</si>
  <si>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</si>
  <si>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</si>
  <si>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</si>
  <si>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</si>
  <si>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</si>
  <si>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</si>
  <si>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</si>
  <si>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</si>
  <si>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</si>
  <si>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</si>
  <si>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</si>
  <si>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</si>
  <si>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</si>
  <si>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</si>
  <si>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</si>
  <si>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</si>
  <si>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</si>
  <si>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</si>
  <si>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</si>
  <si>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</si>
  <si>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</si>
  <si>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</si>
  <si>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</si>
  <si>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</si>
  <si>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</si>
  <si>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</si>
  <si>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</si>
  <si>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</si>
  <si>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</si>
  <si>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</si>
  <si>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</si>
  <si>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</si>
  <si>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</si>
  <si>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</si>
  <si>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</si>
  <si>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</si>
  <si>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</si>
  <si>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</si>
  <si>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</si>
  <si>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</si>
  <si>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</si>
  <si>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</si>
  <si>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</si>
  <si>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</si>
  <si>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</si>
  <si>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</si>
  <si>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</si>
  <si>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</si>
  <si>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</si>
  <si>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</si>
  <si>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</si>
  <si>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</si>
  <si>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</si>
  <si>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</si>
  <si>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</si>
  <si>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</si>
  <si>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</si>
  <si>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</si>
  <si>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</si>
  <si>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</si>
  <si>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</si>
  <si>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</si>
  <si>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</si>
  <si>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</si>
  <si>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</si>
  <si>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</si>
  <si>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</si>
  <si>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</si>
  <si>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</si>
  <si>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</si>
  <si>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</si>
  <si>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</si>
  <si>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</si>
  <si>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</si>
  <si>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</si>
  <si>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</si>
  <si>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</si>
  <si>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</si>
  <si>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</si>
  <si>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</si>
  <si>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</si>
  <si>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</si>
  <si>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</si>
  <si>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</si>
  <si>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</si>
  <si>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</si>
  <si>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</si>
  <si>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</si>
  <si>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</si>
  <si>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</si>
  <si>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</si>
  <si>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</si>
  <si>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</si>
  <si>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</si>
  <si>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</si>
  <si>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</si>
  <si>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</si>
  <si>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</si>
  <si>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</si>
  <si>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</si>
  <si>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</si>
  <si>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</si>
  <si>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</si>
  <si>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</si>
  <si>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</si>
  <si>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</si>
  <si>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</si>
  <si>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</si>
  <si>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</si>
  <si>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</si>
  <si>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</si>
  <si>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</si>
  <si>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</si>
  <si>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</si>
  <si>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</si>
  <si>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</si>
  <si>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</si>
  <si>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</si>
  <si>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</si>
  <si>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</si>
  <si>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</si>
  <si>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</si>
  <si>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</si>
  <si>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</si>
  <si>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</si>
  <si>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</si>
  <si>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</si>
  <si>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</si>
  <si>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</si>
  <si>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</si>
  <si>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</si>
  <si>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</si>
  <si>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</si>
  <si>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</si>
  <si>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</si>
  <si>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</si>
  <si>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</si>
  <si>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</si>
  <si>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</si>
  <si>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</si>
  <si>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</si>
  <si>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</si>
  <si>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</si>
  <si>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</si>
  <si>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</si>
  <si>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</si>
  <si>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</si>
  <si>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</si>
  <si>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</si>
  <si>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</si>
  <si>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</si>
  <si>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</si>
  <si>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</si>
  <si>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</si>
  <si>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</si>
  <si>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</si>
  <si>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</si>
  <si>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</si>
  <si>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</si>
  <si>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</si>
  <si>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</si>
  <si>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</si>
  <si>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</si>
  <si>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</si>
  <si>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</si>
  <si>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</si>
  <si>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</si>
  <si>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</si>
  <si>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</si>
  <si>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</si>
  <si>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</si>
  <si>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</si>
  <si>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</si>
  <si>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</si>
  <si>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</si>
  <si>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</si>
  <si>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</si>
  <si>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</si>
  <si>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</si>
  <si>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</si>
  <si>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</si>
  <si>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</si>
  <si>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</si>
  <si>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</si>
  <si>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</si>
  <si>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</si>
  <si>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</si>
  <si>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</si>
  <si>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</si>
  <si>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</si>
  <si>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</si>
  <si>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</si>
  <si>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</si>
  <si>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</si>
  <si>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</si>
  <si>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</si>
  <si>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</si>
  <si>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</si>
  <si>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</si>
  <si>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</si>
  <si>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</si>
  <si>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</si>
  <si>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</si>
  <si>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</si>
  <si>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</si>
  <si>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</si>
  <si>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</si>
  <si>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</si>
  <si>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</si>
  <si>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</si>
  <si>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</si>
  <si>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</si>
  <si>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</si>
  <si>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</si>
  <si>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</si>
  <si>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</si>
  <si>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</si>
  <si>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</si>
  <si>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</si>
  <si>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</si>
  <si>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</si>
  <si>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</si>
  <si>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</si>
  <si>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</si>
  <si>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</si>
  <si>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</si>
  <si>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</si>
  <si>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</si>
  <si>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</si>
  <si>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</si>
  <si>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</si>
  <si>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</si>
  <si>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</si>
  <si>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</si>
  <si>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</si>
  <si>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</si>
  <si>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</si>
  <si>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</si>
  <si>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</si>
  <si>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</si>
  <si>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</si>
  <si>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</si>
  <si>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</si>
  <si>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</si>
  <si>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</si>
  <si>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</si>
  <si>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</si>
  <si>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</si>
  <si>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</si>
  <si>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</si>
  <si>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</si>
  <si>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</si>
  <si>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</si>
  <si>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</si>
  <si>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</si>
  <si>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</si>
  <si>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</si>
  <si>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</si>
  <si>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</si>
  <si>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</si>
  <si>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</si>
  <si>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</si>
  <si>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</si>
  <si>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</si>
  <si>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</si>
  <si>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</si>
  <si>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</si>
  <si>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</si>
  <si>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</si>
  <si>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</si>
  <si>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</si>
  <si>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</si>
  <si>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</si>
  <si>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</si>
  <si>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</si>
  <si>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</si>
  <si>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</si>
  <si>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</si>
  <si>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</si>
  <si>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</si>
  <si>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</si>
  <si>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</si>
  <si>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</si>
  <si>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</si>
  <si>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</si>
  <si>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</si>
  <si>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</si>
  <si>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</si>
  <si>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</si>
  <si>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</si>
  <si>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</si>
  <si>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</si>
  <si>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</si>
  <si>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</si>
  <si>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</si>
  <si>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</si>
  <si>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</si>
  <si>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</si>
  <si>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</si>
  <si>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</si>
  <si>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</si>
  <si>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</si>
  <si>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</si>
  <si>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</si>
  <si>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</si>
  <si>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</si>
  <si>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</si>
  <si>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</si>
  <si>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</si>
  <si>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</si>
  <si>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</si>
  <si>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</si>
  <si>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</si>
  <si>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</si>
  <si>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</si>
  <si>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</si>
  <si>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</si>
  <si>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</si>
  <si>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</si>
  <si>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</si>
  <si>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</si>
  <si>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</si>
  <si>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</si>
  <si>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</si>
  <si>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</si>
  <si>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</si>
  <si>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</si>
  <si>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</si>
  <si>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</si>
  <si>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</si>
  <si>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</si>
  <si>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</si>
  <si>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</si>
  <si>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</si>
  <si>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</si>
  <si>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</si>
  <si>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</si>
  <si>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</si>
  <si>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</si>
  <si>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</si>
  <si>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</si>
  <si>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</si>
  <si>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</si>
  <si>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</si>
  <si>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</si>
  <si>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</si>
  <si>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</si>
  <si>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</si>
  <si>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</si>
  <si>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</si>
  <si>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</si>
  <si>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</si>
  <si>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</si>
  <si>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</si>
  <si>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</si>
  <si>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</si>
  <si>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</si>
  <si>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</si>
  <si>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</si>
  <si>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</si>
  <si>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</si>
  <si>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</si>
  <si>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</si>
  <si>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</si>
  <si>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</si>
  <si>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</si>
  <si>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</si>
  <si>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</si>
  <si>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</si>
  <si>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</si>
  <si>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</si>
  <si>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</si>
  <si>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</si>
  <si>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</si>
  <si>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</si>
  <si>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</si>
  <si>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</si>
  <si>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</si>
  <si>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</si>
  <si>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</si>
  <si>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</si>
  <si>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</si>
  <si>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</si>
  <si>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</si>
  <si>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</si>
  <si>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</si>
  <si>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</si>
  <si>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</si>
  <si>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</si>
  <si>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</si>
  <si>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</si>
  <si>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</si>
  <si>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</si>
  <si>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</si>
  <si>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</si>
  <si>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</si>
  <si>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</si>
  <si>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</si>
  <si>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</si>
  <si>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</si>
  <si>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</si>
  <si>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</si>
  <si>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</si>
  <si>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</si>
  <si>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</si>
  <si>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</si>
  <si>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</si>
  <si>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</si>
  <si>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</si>
  <si>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</si>
  <si>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</si>
  <si>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</si>
  <si>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</si>
  <si>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</si>
  <si>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</si>
  <si>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</si>
  <si>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</si>
  <si>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</si>
  <si>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</si>
  <si>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</si>
  <si>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</si>
  <si>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</si>
  <si>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</si>
  <si>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</si>
  <si>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</si>
  <si>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</si>
  <si>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</si>
  <si>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</si>
  <si>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</si>
  <si>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</si>
  <si>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</si>
  <si>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</si>
  <si>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</si>
  <si>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</si>
  <si>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</si>
  <si>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</si>
  <si>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</si>
  <si>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</si>
  <si>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</si>
  <si>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</si>
  <si>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</si>
  <si>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</si>
  <si>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</si>
  <si>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</si>
  <si>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</si>
  <si>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</si>
  <si>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</si>
  <si>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</si>
  <si>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</si>
  <si>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</si>
  <si>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</si>
  <si>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</si>
  <si>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</si>
  <si>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</si>
  <si>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</si>
  <si>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</si>
  <si>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</si>
  <si>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</si>
  <si>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</si>
  <si>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</si>
  <si>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</si>
  <si>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</si>
  <si>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</si>
  <si>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</si>
  <si>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</si>
  <si>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</si>
  <si>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</si>
  <si>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</si>
  <si>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</si>
  <si>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</si>
  <si>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</si>
  <si>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</si>
  <si>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</si>
  <si>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</si>
  <si>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</si>
  <si>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</si>
  <si>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</si>
  <si>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</si>
  <si>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</si>
  <si>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</si>
  <si>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</si>
  <si>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</si>
  <si>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</si>
  <si>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</si>
  <si>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</si>
  <si>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</si>
  <si>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</si>
  <si>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</si>
  <si>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</si>
  <si>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</si>
  <si>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</si>
  <si>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</si>
  <si>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</si>
  <si>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</si>
  <si>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</si>
  <si>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</si>
  <si>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</si>
  <si>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</si>
  <si>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</si>
  <si>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</si>
  <si>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</si>
  <si>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</si>
  <si>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</si>
  <si>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</si>
  <si>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</si>
  <si>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</si>
  <si>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</si>
  <si>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</si>
  <si>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</si>
  <si>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</si>
  <si>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</si>
  <si>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</si>
  <si>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</si>
  <si>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</si>
  <si>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</si>
  <si>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</si>
  <si>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</si>
  <si>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</si>
  <si>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</si>
  <si>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</si>
  <si>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</si>
  <si>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</si>
  <si>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</si>
  <si>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</si>
  <si>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</si>
  <si>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</si>
  <si>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</si>
  <si>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</si>
  <si>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</si>
  <si>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</si>
  <si>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</si>
  <si>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</si>
  <si>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</si>
  <si>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</si>
  <si>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</si>
  <si>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</si>
  <si>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</si>
  <si>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</si>
  <si>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</si>
  <si>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</si>
  <si>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</si>
  <si>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</si>
  <si>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</si>
  <si>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</si>
  <si>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</si>
  <si>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</si>
  <si>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</si>
  <si>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</si>
  <si>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</si>
  <si>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</si>
  <si>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</si>
  <si>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</si>
  <si>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</si>
  <si>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</si>
  <si>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</si>
  <si>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</si>
  <si>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</si>
  <si>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</si>
  <si>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</si>
  <si>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</si>
  <si>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</si>
  <si>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</si>
  <si>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</si>
  <si>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</si>
  <si>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</si>
  <si>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</si>
  <si>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</si>
  <si>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</si>
  <si>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</si>
  <si>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</si>
  <si>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</si>
  <si>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</si>
  <si>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</si>
  <si>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</si>
  <si>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</si>
  <si>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</si>
  <si>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</si>
  <si>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</si>
  <si>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</si>
  <si>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</si>
  <si>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</si>
  <si>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</si>
  <si>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</si>
  <si>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</si>
  <si>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</si>
  <si>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</si>
  <si>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</si>
  <si>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</si>
  <si>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</si>
  <si>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</si>
  <si>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</si>
  <si>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</si>
  <si>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</si>
  <si>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</si>
  <si>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</si>
  <si>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</si>
  <si>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</si>
  <si>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</si>
  <si>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</si>
  <si>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</si>
  <si>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</si>
  <si>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</si>
  <si>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</si>
  <si>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</si>
  <si>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</si>
  <si>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</si>
  <si>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</si>
  <si>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</si>
  <si>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</si>
  <si>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</si>
  <si>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</si>
  <si>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</si>
  <si>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</si>
  <si>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</si>
  <si>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</si>
  <si>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</si>
  <si>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</si>
  <si>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</si>
  <si>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</si>
  <si>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</si>
  <si>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</si>
  <si>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</si>
  <si>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</si>
  <si>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</si>
  <si>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</si>
  <si>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</si>
  <si>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</si>
  <si>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</si>
  <si>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</si>
  <si>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</si>
  <si>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</si>
  <si>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</si>
  <si>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</si>
  <si>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</si>
  <si>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</si>
  <si>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</si>
  <si>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</si>
  <si>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</si>
  <si>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</si>
  <si>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</si>
  <si>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</si>
  <si>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</si>
  <si>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</si>
  <si>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</si>
  <si>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</si>
  <si>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</si>
  <si>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</si>
  <si>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</si>
  <si>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</si>
  <si>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</si>
  <si>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</si>
  <si>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</si>
  <si>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</si>
  <si>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</si>
  <si>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</si>
  <si>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</si>
  <si>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</si>
  <si>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</si>
  <si>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</si>
  <si>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</si>
  <si>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</si>
  <si>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</si>
  <si>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</si>
  <si>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</si>
  <si>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</si>
  <si>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</si>
  <si>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</si>
  <si>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</si>
  <si>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</si>
  <si>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</si>
  <si>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</si>
  <si>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</si>
  <si>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</si>
  <si>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</si>
  <si>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</si>
  <si>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</si>
  <si>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</si>
  <si>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</si>
  <si>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</si>
  <si>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</si>
  <si>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</si>
  <si>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</si>
  <si>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</si>
  <si>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</si>
  <si>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</si>
  <si>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</si>
  <si>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</si>
  <si>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</si>
  <si>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</si>
  <si>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</si>
  <si>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</si>
  <si>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</si>
  <si>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</si>
  <si>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</si>
  <si>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</si>
  <si>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</si>
  <si>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</si>
  <si>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</si>
  <si>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</si>
  <si>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</si>
  <si>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</si>
  <si>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</si>
  <si>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</si>
  <si>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</si>
  <si>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</si>
  <si>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</si>
  <si>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</si>
  <si>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</si>
  <si>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</si>
  <si>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</si>
  <si>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</si>
  <si>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</si>
  <si>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</si>
  <si>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</si>
  <si>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</si>
  <si>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</si>
  <si>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</si>
  <si>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</si>
  <si>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</si>
  <si>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</si>
  <si>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</si>
  <si>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</si>
  <si>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</si>
  <si>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</si>
  <si>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</si>
  <si>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</si>
  <si>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</si>
  <si>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</si>
  <si>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</si>
  <si>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</si>
  <si>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</si>
  <si>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</si>
  <si>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</si>
  <si>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</si>
  <si>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</si>
  <si>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</si>
  <si>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</si>
  <si>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</si>
  <si>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</si>
  <si>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</si>
  <si>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</si>
  <si>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</si>
  <si>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</si>
  <si>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</si>
  <si>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</si>
  <si>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</si>
  <si>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</si>
  <si>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</si>
  <si>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</si>
  <si>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</si>
  <si>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</si>
  <si>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</si>
  <si>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</si>
  <si>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</si>
  <si>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</si>
  <si>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</si>
  <si>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</si>
  <si>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</si>
  <si>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</si>
  <si>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</si>
  <si>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</si>
  <si>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</si>
  <si>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</si>
  <si>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</si>
  <si>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</si>
  <si>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</si>
  <si>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</si>
  <si>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</si>
  <si>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</si>
  <si>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</si>
  <si>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</si>
  <si>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</si>
  <si>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</si>
  <si>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</si>
  <si>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</si>
  <si>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</si>
  <si>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</si>
  <si>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</si>
  <si>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</si>
  <si>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</si>
  <si>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</si>
  <si>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</si>
  <si>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</si>
  <si>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</si>
  <si>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</si>
  <si>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</si>
  <si>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</si>
  <si>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</si>
  <si>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</si>
  <si>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</si>
  <si>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</si>
  <si>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</si>
  <si>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</si>
  <si>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</si>
  <si>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</si>
  <si>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</si>
  <si>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</si>
  <si>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</si>
  <si>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</si>
  <si>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</si>
  <si>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</si>
  <si>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</si>
  <si>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</si>
  <si>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</si>
  <si>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</si>
  <si>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</si>
  <si>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</si>
  <si>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</si>
  <si>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</si>
  <si>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</si>
  <si>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</si>
  <si>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</si>
  <si>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</si>
  <si>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</si>
  <si>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</si>
  <si>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</si>
  <si>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</si>
  <si>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</si>
  <si>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</si>
  <si>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</si>
  <si>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</si>
  <si>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</si>
  <si>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</si>
  <si>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</si>
  <si>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</si>
  <si>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</si>
  <si>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</si>
  <si>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</si>
  <si>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</si>
  <si>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</si>
  <si>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</si>
  <si>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</si>
  <si>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</si>
  <si>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</si>
  <si>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</si>
  <si>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</si>
  <si>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</si>
  <si>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</si>
  <si>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</si>
  <si>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</si>
  <si>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</si>
  <si>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</si>
  <si>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</si>
  <si>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</si>
  <si>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</si>
  <si>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</si>
  <si>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</si>
  <si>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</si>
  <si>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</si>
  <si>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</si>
  <si>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</si>
  <si>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</si>
  <si>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</si>
  <si>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</si>
  <si>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</si>
  <si>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</si>
  <si>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</si>
  <si>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</si>
  <si>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</si>
  <si>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</si>
  <si>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</si>
  <si>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</si>
  <si>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</si>
  <si>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</si>
  <si>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</si>
  <si>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</si>
  <si>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</si>
  <si>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</si>
  <si>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</si>
  <si>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</si>
  <si>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</si>
  <si>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</si>
  <si>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</si>
  <si>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</si>
  <si>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</si>
  <si>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</si>
  <si>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</si>
  <si>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</si>
  <si>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</si>
  <si>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</si>
  <si>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</si>
  <si>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</si>
  <si>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</si>
  <si>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</si>
  <si>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</si>
  <si>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</si>
  <si>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</si>
  <si>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</si>
  <si>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</si>
  <si>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</si>
  <si>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</si>
  <si>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</si>
  <si>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</si>
  <si>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</si>
  <si>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</si>
  <si>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</si>
  <si>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</si>
  <si>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</si>
  <si>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</si>
  <si>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</si>
  <si>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</si>
  <si>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</si>
  <si>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</si>
  <si>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</si>
  <si>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</si>
  <si>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</si>
  <si>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</si>
  <si>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</si>
  <si>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</si>
  <si>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</si>
  <si>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</si>
  <si>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</si>
  <si>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</si>
  <si>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</si>
  <si>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</si>
  <si>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</si>
  <si>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</si>
  <si>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</si>
  <si>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</si>
  <si>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</si>
  <si>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</si>
  <si>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</si>
  <si>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</si>
  <si>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</si>
  <si>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</si>
  <si>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</si>
  <si>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</si>
  <si>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</si>
  <si>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</si>
  <si>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</si>
  <si>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</si>
  <si>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</si>
  <si>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</si>
  <si>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</si>
  <si>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</si>
  <si>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</si>
  <si>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</si>
  <si>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</si>
  <si>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</si>
  <si>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</si>
  <si>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</si>
  <si>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</si>
  <si>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</si>
  <si>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</si>
  <si>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</si>
  <si>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</si>
  <si>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</si>
  <si>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</si>
  <si>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</si>
  <si>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</si>
  <si>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</si>
  <si>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</si>
  <si>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</si>
  <si>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</si>
  <si>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</si>
  <si>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</si>
  <si>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</si>
  <si>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</si>
  <si>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</si>
  <si>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</si>
  <si>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</si>
  <si>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</si>
  <si>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</si>
  <si>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</si>
  <si>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</si>
  <si>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</si>
  <si>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</si>
  <si>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</si>
  <si>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</si>
  <si>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</si>
  <si>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</si>
  <si>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</si>
  <si>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</si>
  <si>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</si>
  <si>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</si>
  <si>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</si>
  <si>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</si>
  <si>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</si>
  <si>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</si>
  <si>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</si>
  <si>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</si>
  <si>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</si>
  <si>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</si>
  <si>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</si>
  <si>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</si>
  <si>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</si>
  <si>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</si>
  <si>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</si>
  <si>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</si>
  <si>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</si>
  <si>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</si>
  <si>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</si>
  <si>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</si>
  <si>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</si>
  <si>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</si>
  <si>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</si>
  <si>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</si>
  <si>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</si>
  <si>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</si>
  <si>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</si>
  <si>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</si>
  <si>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</si>
  <si>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</si>
  <si>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</si>
  <si>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</si>
  <si>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</si>
  <si>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</si>
  <si>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</si>
  <si>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</si>
  <si>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</si>
  <si>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</si>
  <si>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</si>
  <si>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</si>
  <si>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</si>
  <si>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</si>
  <si>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</si>
  <si>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</si>
  <si>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</si>
  <si>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</si>
  <si>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</si>
  <si>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</si>
  <si>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</si>
  <si>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</si>
  <si>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</si>
  <si>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</si>
  <si>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</si>
  <si>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</si>
  <si>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</si>
  <si>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</si>
  <si>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</si>
  <si>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</si>
  <si>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</si>
  <si>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</si>
  <si>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</si>
  <si>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</si>
  <si>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</si>
  <si>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</si>
  <si>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</si>
  <si>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</si>
  <si>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</si>
  <si>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</si>
  <si>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</si>
  <si>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</si>
  <si>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</si>
  <si>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</si>
  <si>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</si>
  <si>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</si>
  <si>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</si>
  <si>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</si>
  <si>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</si>
  <si>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</si>
  <si>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</si>
  <si>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</si>
  <si>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</si>
  <si>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</si>
  <si>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</si>
  <si>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</si>
  <si>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</si>
  <si>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</si>
  <si>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</si>
  <si>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</si>
  <si>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</si>
  <si>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</si>
  <si>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</si>
  <si>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</si>
  <si>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</si>
  <si>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</si>
  <si>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</si>
  <si>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</si>
  <si>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</si>
  <si>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</si>
  <si>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</si>
  <si>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</si>
  <si>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</si>
  <si>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</si>
  <si>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</si>
  <si>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</si>
  <si>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</si>
  <si>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</si>
  <si>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</si>
  <si>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</si>
  <si>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</si>
  <si>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</si>
  <si>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</si>
  <si>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</si>
  <si>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</si>
  <si>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</si>
  <si>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</si>
  <si>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</si>
  <si>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</si>
  <si>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</si>
  <si>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</si>
  <si>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</si>
  <si>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</si>
  <si>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</si>
  <si>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</si>
  <si>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</si>
  <si>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</si>
  <si>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</si>
  <si>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</si>
  <si>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</si>
  <si>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</si>
  <si>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</si>
  <si>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</si>
  <si>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</si>
  <si>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</si>
  <si>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</si>
  <si>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</si>
  <si>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</si>
  <si>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</si>
  <si>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</si>
  <si>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</si>
  <si>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</si>
  <si>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</si>
  <si>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</si>
  <si>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</si>
  <si>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</si>
  <si>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</si>
  <si>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</si>
  <si>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</si>
  <si>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</si>
  <si>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</si>
  <si>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</si>
  <si>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</si>
  <si>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</si>
  <si>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</si>
  <si>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</si>
  <si>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</si>
  <si>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</si>
  <si>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</si>
  <si>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</si>
  <si>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</si>
  <si>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</si>
  <si>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</si>
  <si>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</si>
  <si>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</si>
  <si>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</si>
  <si>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</si>
  <si>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</si>
  <si>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</si>
  <si>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</si>
  <si>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</si>
  <si>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</si>
  <si>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</si>
  <si>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</si>
  <si>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</si>
  <si>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</si>
  <si>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</si>
  <si>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</si>
  <si>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</si>
  <si>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</si>
  <si>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</si>
  <si>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</si>
  <si>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</si>
  <si>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</si>
  <si>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</si>
  <si>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</si>
  <si>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</si>
  <si>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</si>
  <si>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</si>
  <si>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</si>
  <si>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</si>
  <si>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</si>
  <si>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</si>
  <si>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</si>
  <si>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</si>
  <si>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</si>
  <si>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</si>
  <si>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</si>
  <si>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</si>
  <si>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</si>
  <si>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</si>
  <si>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</si>
  <si>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</si>
  <si>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</si>
  <si>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</si>
  <si>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</si>
  <si>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</si>
  <si>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</si>
  <si>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</si>
  <si>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</si>
  <si>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</si>
  <si>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</si>
  <si>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</si>
  <si>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</si>
  <si>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</si>
  <si>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</si>
  <si>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</si>
  <si>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</si>
  <si>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</si>
  <si>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</si>
  <si>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</si>
  <si>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</si>
  <si>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</si>
  <si>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</si>
  <si>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</si>
  <si>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</si>
  <si>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</si>
  <si>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</si>
  <si>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</si>
  <si>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</si>
  <si>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</si>
  <si>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</si>
  <si>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</si>
  <si>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</si>
  <si>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</si>
  <si>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</si>
  <si>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</si>
  <si>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</si>
  <si>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</si>
  <si>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</si>
  <si>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</si>
  <si>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</si>
  <si>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</si>
  <si>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</si>
  <si>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</si>
  <si>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</si>
  <si>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</si>
  <si>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</si>
  <si>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</si>
  <si>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</si>
  <si>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</si>
  <si>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</si>
  <si>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</si>
  <si>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</si>
  <si>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</si>
  <si>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</si>
  <si>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</si>
  <si>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</si>
  <si>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</si>
  <si>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</si>
  <si>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</si>
  <si>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</si>
  <si>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</si>
  <si>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</si>
  <si>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</si>
  <si>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</si>
  <si>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</si>
  <si>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</si>
  <si>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</si>
  <si>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</si>
  <si>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</si>
  <si>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</si>
  <si>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</si>
  <si>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</si>
  <si>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</si>
  <si>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</si>
  <si>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</si>
  <si>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</si>
  <si>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</si>
  <si>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</si>
  <si>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</si>
  <si>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</si>
  <si>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</si>
  <si>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</si>
  <si>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</si>
  <si>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</si>
  <si>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</si>
  <si>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</si>
  <si>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</si>
  <si>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</si>
  <si>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</si>
  <si>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</si>
  <si>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</si>
  <si>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</si>
  <si>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</si>
  <si>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</si>
  <si>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</si>
  <si>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</si>
  <si>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</si>
  <si>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</si>
  <si>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</si>
  <si>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</si>
  <si>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</si>
  <si>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</si>
  <si>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</si>
  <si>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</si>
  <si>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</si>
  <si>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</si>
  <si>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</si>
  <si>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</si>
  <si>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</si>
  <si>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</si>
  <si>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</si>
  <si>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</si>
  <si>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</si>
  <si>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</si>
  <si>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</si>
  <si>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</si>
  <si>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</si>
  <si>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</si>
  <si>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</si>
  <si>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</si>
  <si>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</si>
  <si>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</si>
  <si>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</si>
  <si>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</si>
  <si>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</si>
  <si>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</si>
  <si>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</si>
  <si>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</si>
  <si>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</si>
  <si>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</si>
  <si>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</si>
  <si>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</si>
  <si>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</si>
  <si>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</si>
  <si>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</si>
  <si>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</si>
  <si>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</si>
  <si>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</si>
  <si>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</si>
  <si>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</si>
  <si>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</si>
  <si>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</si>
  <si>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</si>
  <si>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</si>
  <si>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</si>
  <si>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</si>
  <si>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</si>
  <si>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</si>
  <si>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</si>
  <si>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</si>
  <si>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</si>
  <si>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</si>
  <si>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</si>
  <si>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</si>
  <si>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</si>
  <si>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</si>
  <si>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</si>
  <si>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</si>
  <si>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</si>
  <si>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</si>
  <si>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</si>
  <si>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</si>
  <si>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</si>
  <si>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</si>
  <si>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</si>
  <si>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</si>
  <si>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</si>
  <si>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</si>
  <si>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</si>
  <si>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</si>
  <si>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</si>
  <si>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</si>
  <si>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</si>
  <si>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</si>
  <si>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</si>
  <si>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</si>
  <si>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</si>
  <si>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</si>
  <si>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</si>
  <si>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</si>
  <si>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</si>
  <si>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</si>
  <si>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</si>
  <si>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</si>
  <si>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</si>
  <si>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</si>
  <si>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</si>
  <si>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</si>
  <si>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</si>
  <si>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</si>
  <si>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</si>
  <si>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</si>
  <si>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</si>
  <si>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</si>
  <si>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</si>
  <si>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</si>
  <si>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</si>
  <si>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</si>
  <si>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</si>
  <si>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</si>
  <si>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</si>
  <si>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</si>
  <si>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</si>
  <si>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</si>
  <si>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</si>
  <si>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</si>
  <si>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</si>
  <si>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</si>
  <si>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</si>
  <si>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</si>
  <si>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</si>
  <si>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</si>
  <si>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</si>
  <si>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</si>
  <si>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</si>
  <si>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</si>
  <si>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</si>
  <si>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</si>
  <si>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</si>
  <si>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</si>
  <si>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</si>
  <si>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</si>
  <si>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</si>
  <si>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</si>
  <si>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</si>
  <si>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</si>
  <si>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</si>
  <si>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</si>
  <si>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</si>
  <si>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</si>
  <si>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</si>
  <si>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</si>
  <si>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</si>
  <si>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</si>
  <si>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</si>
  <si>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</si>
  <si>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</si>
  <si>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</si>
  <si>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</si>
  <si>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</si>
  <si>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</si>
  <si>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</si>
  <si>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</si>
  <si>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</si>
  <si>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</si>
  <si>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</si>
  <si>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</si>
  <si>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</si>
  <si>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</si>
  <si>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</si>
  <si>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</si>
  <si>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</si>
  <si>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</si>
  <si>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</si>
  <si>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</si>
  <si>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</si>
  <si>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</si>
  <si>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</si>
  <si>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</si>
  <si>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</si>
  <si>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</si>
  <si>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</si>
  <si>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</si>
  <si>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</si>
  <si>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</si>
  <si>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</si>
  <si>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</si>
  <si>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</si>
  <si>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</si>
  <si>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</si>
  <si>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</si>
  <si>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</si>
  <si>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</si>
  <si>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</si>
  <si>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</si>
  <si>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</si>
  <si>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</si>
  <si>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</si>
  <si>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</si>
  <si>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</si>
  <si>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</si>
  <si>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</si>
  <si>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</si>
  <si>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</si>
  <si>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</si>
  <si>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</si>
  <si>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</si>
  <si>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</si>
  <si>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</si>
  <si>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</si>
  <si>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</si>
  <si>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</si>
  <si>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</si>
  <si>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</si>
  <si>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</si>
  <si>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</si>
  <si>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</si>
  <si>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</si>
  <si>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</si>
  <si>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</si>
  <si>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</si>
  <si>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</si>
  <si>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</si>
  <si>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</si>
  <si>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</si>
  <si>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</si>
  <si>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</si>
  <si>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</si>
  <si>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</si>
  <si>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</si>
  <si>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</si>
  <si>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</si>
  <si>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</si>
  <si>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</si>
  <si>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</si>
  <si>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</si>
  <si>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</si>
  <si>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</si>
  <si>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</si>
  <si>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</si>
  <si>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</si>
  <si>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</si>
  <si>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</si>
  <si>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</si>
  <si>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</si>
  <si>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</si>
  <si>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</si>
  <si>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</si>
  <si>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</si>
  <si>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</si>
  <si>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</si>
  <si>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</si>
  <si>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</si>
  <si>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</si>
  <si>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</si>
  <si>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</si>
  <si>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</si>
  <si>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</si>
  <si>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</si>
  <si>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</si>
  <si>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</si>
  <si>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</si>
  <si>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</si>
  <si>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</si>
  <si>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</si>
  <si>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</si>
  <si>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</si>
  <si>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</si>
  <si>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</si>
  <si>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</si>
  <si>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</si>
  <si>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</si>
  <si>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</si>
  <si>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</si>
  <si>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</si>
  <si>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</si>
  <si>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</si>
  <si>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</si>
  <si>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</si>
  <si>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</si>
  <si>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</si>
  <si>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</si>
  <si>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</si>
  <si>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</si>
  <si>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</si>
  <si>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</si>
  <si>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</si>
  <si>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</si>
  <si>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</si>
  <si>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</si>
  <si>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</si>
  <si>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</si>
  <si>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</si>
  <si>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</si>
  <si>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</si>
  <si>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</si>
  <si>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</si>
  <si>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</si>
  <si>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</si>
  <si>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</si>
  <si>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</si>
  <si>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</si>
  <si>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</si>
  <si>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</si>
  <si>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</si>
  <si>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</si>
  <si>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</si>
  <si>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</si>
  <si>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</si>
  <si>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</si>
  <si>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</si>
  <si>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</si>
  <si>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</si>
  <si>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</si>
  <si>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</si>
  <si>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</si>
  <si>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</si>
  <si>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</si>
  <si>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</si>
  <si>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</si>
  <si>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</si>
  <si>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</si>
  <si>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</si>
  <si>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</si>
  <si>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</si>
  <si>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</si>
  <si>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</si>
  <si>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</si>
  <si>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</si>
  <si>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</si>
  <si>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</si>
  <si>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</si>
  <si>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</si>
  <si>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</si>
  <si>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</si>
  <si>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</si>
  <si>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</si>
  <si>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</si>
  <si>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</si>
  <si>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</si>
  <si>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</si>
  <si>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</si>
  <si>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</si>
  <si>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</si>
  <si>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</si>
  <si>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</si>
  <si>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</si>
  <si>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</si>
  <si>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</si>
  <si>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</si>
  <si>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</si>
  <si>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</si>
  <si>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</si>
  <si>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</si>
  <si>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</si>
  <si>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</si>
  <si>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</si>
  <si>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</si>
  <si>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</si>
  <si>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</si>
  <si>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</si>
  <si>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</si>
  <si>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</si>
  <si>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</si>
  <si>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</si>
  <si>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</si>
  <si>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</si>
  <si>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</si>
  <si>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</si>
  <si>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</si>
  <si>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</si>
  <si>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</si>
  <si>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</si>
  <si>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</si>
  <si>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</si>
  <si>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</si>
  <si>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</si>
  <si>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</si>
  <si>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</si>
  <si>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</si>
  <si>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</si>
  <si>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</si>
  <si>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</si>
  <si>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</si>
  <si>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</si>
  <si>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</si>
  <si>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</si>
  <si>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</si>
  <si>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</si>
  <si>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</si>
  <si>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</si>
  <si>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</si>
  <si>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</si>
  <si>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</si>
  <si>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</si>
  <si>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</si>
  <si>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</si>
  <si>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</si>
  <si>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</si>
  <si>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</si>
  <si>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</si>
  <si>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</si>
  <si>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</si>
  <si>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</si>
  <si>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</si>
  <si>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</si>
  <si>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</si>
  <si>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</si>
  <si>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</si>
  <si>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</si>
  <si>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</si>
  <si>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</si>
  <si>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</si>
  <si>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</si>
  <si>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</si>
  <si>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</si>
  <si>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</si>
  <si>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</si>
  <si>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</si>
  <si>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</si>
  <si>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</si>
  <si>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</si>
  <si>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</si>
  <si>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</si>
  <si>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</si>
  <si>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</si>
  <si>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</si>
  <si>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</si>
  <si>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</si>
  <si>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</si>
  <si>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</si>
  <si>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</si>
  <si>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</si>
  <si>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</si>
  <si>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</si>
  <si>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</si>
  <si>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</si>
  <si>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</si>
  <si>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</si>
  <si>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</si>
  <si>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</si>
  <si>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</si>
  <si>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</si>
  <si>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</si>
  <si>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</si>
  <si>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</si>
  <si>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</si>
  <si>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</si>
  <si>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</si>
  <si>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</si>
  <si>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</si>
  <si>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</si>
  <si>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</si>
  <si>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</si>
  <si>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</si>
  <si>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</si>
  <si>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</si>
  <si>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</si>
  <si>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</si>
  <si>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</si>
  <si>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</si>
  <si>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</si>
  <si>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</si>
  <si>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</si>
  <si>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</si>
  <si>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</si>
  <si>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</si>
  <si>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</si>
  <si>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</si>
  <si>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</si>
  <si>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</si>
  <si>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</si>
  <si>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</si>
  <si>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</si>
  <si>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</si>
  <si>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</si>
  <si>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</si>
  <si>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</si>
  <si>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</si>
  <si>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</si>
  <si>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</si>
  <si>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</si>
  <si>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</si>
  <si>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</si>
  <si>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</si>
  <si>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</si>
  <si>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</si>
  <si>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</si>
  <si>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</si>
  <si>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</si>
  <si>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</si>
  <si>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</si>
  <si>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</si>
  <si>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</si>
  <si>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</si>
  <si>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</si>
  <si>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</si>
  <si>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</si>
  <si>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</si>
  <si>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</si>
  <si>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</si>
  <si>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</si>
  <si>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</si>
  <si>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</si>
  <si>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</si>
  <si>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</si>
  <si>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</si>
  <si>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</si>
  <si>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</si>
  <si>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</si>
  <si>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</si>
  <si>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</si>
  <si>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</si>
  <si>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</si>
  <si>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</si>
  <si>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</si>
  <si>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</si>
  <si>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</si>
  <si>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</si>
  <si>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</si>
  <si>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</si>
  <si>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</si>
  <si>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</si>
  <si>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</si>
  <si>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</si>
  <si>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</si>
  <si>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</si>
  <si>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</si>
  <si>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</si>
  <si>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</si>
  <si>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</si>
  <si>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</si>
  <si>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</si>
  <si>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</si>
  <si>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</si>
  <si>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</si>
  <si>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</si>
  <si>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</si>
  <si>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</si>
  <si>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</si>
  <si>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</si>
  <si>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</si>
  <si>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</si>
  <si>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</si>
  <si>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</si>
  <si>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</si>
  <si>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</si>
  <si>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</si>
  <si>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</si>
  <si>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</si>
  <si>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</si>
  <si>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</si>
  <si>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</si>
  <si>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</si>
  <si>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</si>
  <si>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</si>
  <si>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</si>
  <si>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</si>
  <si>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</si>
  <si>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</si>
  <si>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</si>
  <si>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</si>
  <si>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</si>
  <si>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</si>
  <si>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</si>
  <si>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</si>
  <si>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</si>
  <si>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</si>
  <si>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</si>
  <si>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</si>
  <si>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</si>
  <si>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</si>
  <si>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</si>
  <si>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</si>
  <si>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</si>
  <si>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</si>
  <si>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</si>
  <si>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</si>
  <si>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</si>
  <si>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</si>
  <si>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</si>
  <si>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</si>
  <si>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</si>
  <si>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</si>
  <si>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</si>
  <si>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</si>
  <si>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</si>
  <si>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</si>
  <si>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</si>
  <si>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</si>
  <si>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</si>
  <si>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</si>
  <si>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</si>
  <si>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</si>
  <si>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</si>
  <si>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</si>
  <si>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</si>
  <si>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</si>
  <si>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</si>
  <si>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</si>
  <si>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</si>
  <si>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</si>
  <si>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</si>
  <si>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</si>
  <si>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</si>
  <si>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</si>
  <si>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</si>
  <si>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</si>
  <si>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</si>
  <si>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</si>
  <si>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</si>
  <si>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</si>
  <si>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</si>
  <si>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</si>
  <si>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</si>
  <si>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</si>
  <si>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</si>
  <si>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</si>
  <si>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</si>
  <si>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</si>
  <si>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</si>
  <si>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</si>
  <si>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</si>
  <si>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</si>
  <si>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</si>
  <si>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</si>
  <si>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</si>
  <si>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</si>
  <si>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</si>
  <si>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</si>
  <si>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</si>
  <si>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</si>
  <si>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</si>
  <si>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</si>
  <si>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</si>
  <si>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</si>
  <si>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</si>
  <si>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</si>
  <si>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</si>
  <si>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</si>
  <si>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</si>
  <si>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</si>
  <si>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</si>
  <si>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</si>
  <si>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</si>
  <si>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</si>
  <si>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</si>
  <si>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</si>
  <si>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</si>
  <si>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</si>
  <si>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</si>
  <si>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</si>
  <si>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</si>
  <si>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</si>
  <si>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</si>
  <si>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</si>
  <si>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</si>
  <si>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</si>
  <si>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</si>
  <si>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</si>
  <si>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</si>
  <si>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</si>
  <si>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</si>
  <si>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</si>
  <si>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</si>
  <si>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</si>
  <si>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</si>
  <si>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</si>
  <si>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</si>
  <si>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</si>
  <si>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</si>
  <si>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</si>
  <si>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</si>
  <si>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</si>
  <si>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</si>
  <si>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</si>
  <si>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</si>
  <si>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</si>
  <si>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</si>
  <si>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</si>
  <si>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</si>
  <si>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</si>
  <si>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</si>
  <si>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</si>
  <si>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</si>
  <si>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</si>
  <si>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</si>
  <si>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</si>
  <si>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</si>
  <si>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</si>
  <si>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</si>
  <si>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</si>
  <si>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</si>
  <si>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</si>
  <si>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</si>
  <si>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</si>
  <si>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</si>
  <si>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</si>
  <si>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</si>
  <si>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</si>
  <si>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</si>
  <si>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</si>
  <si>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</si>
  <si>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</si>
  <si>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</si>
  <si>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</si>
  <si>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</si>
  <si>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</si>
  <si>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</si>
  <si>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</si>
  <si>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</si>
  <si>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</si>
  <si>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</si>
  <si>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</si>
  <si>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</si>
  <si>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</si>
  <si>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</si>
  <si>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</si>
  <si>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</si>
  <si>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</si>
  <si>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</si>
  <si>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</si>
  <si>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</si>
  <si>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</si>
  <si>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</si>
  <si>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</si>
  <si>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</si>
  <si>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</si>
  <si>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</si>
  <si>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</si>
  <si>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</si>
  <si>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</si>
  <si>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</si>
  <si>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</si>
  <si>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</si>
  <si>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</si>
  <si>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</si>
  <si>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</si>
  <si>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</si>
  <si>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</si>
  <si>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</si>
  <si>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</si>
  <si>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</si>
  <si>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</si>
  <si>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</si>
  <si>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</si>
  <si>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</si>
  <si>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</si>
  <si>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</si>
  <si>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</si>
  <si>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</si>
  <si>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</si>
  <si>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</si>
  <si>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</si>
  <si>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</si>
  <si>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</si>
  <si>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</si>
  <si>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</si>
  <si>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</si>
  <si>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</si>
  <si>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</si>
  <si>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</si>
  <si>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</si>
  <si>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</si>
  <si>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</si>
  <si>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</si>
  <si>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</si>
  <si>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</si>
  <si>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</si>
  <si>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</si>
  <si>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</si>
  <si>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</si>
  <si>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</si>
  <si>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</si>
  <si>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</si>
  <si>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</si>
  <si>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</si>
  <si>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</si>
  <si>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</si>
  <si>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</si>
  <si>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</si>
  <si>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</si>
  <si>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</si>
  <si>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</si>
  <si>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</si>
  <si>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</si>
  <si>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</si>
  <si>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</si>
  <si>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</si>
  <si>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</si>
  <si>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</si>
  <si>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</si>
  <si>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</si>
  <si>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</si>
  <si>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</si>
  <si>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</si>
  <si>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</si>
  <si>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</si>
  <si>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</si>
  <si>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</si>
  <si>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</si>
  <si>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</si>
  <si>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</si>
  <si>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</si>
  <si>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</si>
  <si>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</si>
  <si>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</si>
  <si>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</si>
  <si>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</si>
  <si>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</si>
  <si>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</si>
  <si>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</si>
  <si>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</si>
  <si>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</si>
  <si>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</si>
  <si>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</si>
  <si>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</si>
  <si>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</si>
  <si>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</si>
  <si>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</si>
  <si>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</si>
  <si>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</si>
  <si>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</si>
  <si>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</si>
  <si>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</si>
  <si>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</si>
  <si>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</si>
  <si>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</si>
  <si>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</si>
  <si>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</si>
  <si>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</si>
  <si>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</si>
  <si>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</si>
  <si>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</si>
  <si>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</si>
  <si>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</si>
  <si>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</si>
  <si>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</si>
  <si>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</si>
  <si>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</si>
  <si>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</si>
  <si>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</si>
  <si>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</si>
  <si>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</si>
  <si>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</si>
  <si>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</si>
  <si>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</si>
  <si>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</si>
  <si>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</si>
  <si>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</si>
  <si>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</si>
  <si>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</si>
  <si>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</si>
  <si>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</si>
  <si>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</si>
  <si>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</si>
  <si>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</si>
  <si>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</si>
  <si>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</si>
  <si>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</si>
  <si>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</si>
  <si>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</si>
  <si>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</si>
  <si>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</si>
  <si>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</si>
  <si>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</si>
  <si>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</si>
  <si>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</si>
  <si>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</si>
  <si>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</si>
  <si>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</si>
  <si>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</si>
  <si>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</si>
  <si>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</si>
  <si>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</si>
  <si>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</si>
  <si>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</si>
  <si>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</si>
  <si>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</si>
  <si>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</si>
  <si>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</si>
  <si>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</si>
  <si>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</si>
  <si>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</si>
  <si>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</si>
  <si>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</si>
  <si>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</si>
  <si>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</si>
  <si>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</si>
  <si>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</si>
  <si>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</si>
  <si>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</si>
  <si>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</si>
  <si>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</si>
  <si>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</si>
  <si>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</si>
  <si>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</si>
  <si>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</si>
  <si>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</si>
  <si>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</si>
  <si>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</si>
  <si>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</si>
  <si>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</si>
  <si>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</si>
  <si>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</si>
  <si>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</si>
  <si>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</si>
  <si>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</si>
  <si>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</si>
  <si>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</si>
  <si>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</si>
  <si>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</si>
  <si>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</si>
  <si>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</si>
  <si>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</si>
  <si>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</si>
  <si>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</si>
  <si>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</si>
  <si>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</si>
  <si>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</si>
  <si>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</si>
  <si>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</si>
  <si>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</si>
  <si>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</si>
  <si>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</si>
  <si>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</si>
  <si>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</si>
  <si>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</si>
  <si>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</si>
  <si>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</si>
  <si>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</si>
  <si>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</si>
  <si>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</si>
  <si>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</si>
  <si>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</si>
  <si>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</si>
  <si>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</si>
  <si>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</si>
  <si>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</si>
  <si>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</si>
  <si>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</si>
  <si>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</si>
  <si>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</si>
  <si>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</si>
  <si>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</si>
  <si>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</si>
  <si>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</si>
  <si>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</si>
  <si>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</si>
  <si>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</si>
  <si>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</si>
  <si>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</si>
  <si>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</si>
  <si>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</si>
  <si>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</si>
  <si>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</si>
  <si>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</si>
  <si>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</si>
  <si>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</si>
  <si>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</si>
  <si>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</si>
  <si>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</si>
  <si>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</si>
  <si>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</si>
  <si>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</si>
  <si>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</si>
  <si>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</si>
  <si>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</si>
  <si>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</si>
  <si>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</si>
  <si>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</si>
  <si>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</si>
  <si>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</si>
  <si>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</si>
  <si>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</si>
  <si>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</si>
  <si>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</si>
  <si>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</si>
  <si>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</si>
  <si>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</si>
  <si>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</si>
  <si>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</si>
  <si>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</si>
  <si>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</si>
  <si>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</si>
  <si>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</si>
  <si>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</si>
  <si>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</si>
  <si>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</si>
  <si>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</si>
  <si>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</si>
  <si>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</si>
  <si>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</si>
  <si>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</si>
  <si>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</si>
  <si>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</si>
  <si>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</si>
  <si>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</si>
  <si>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</si>
  <si>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</si>
  <si>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</si>
  <si>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</si>
  <si>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</si>
  <si>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</si>
  <si>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</si>
  <si>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</si>
  <si>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</si>
  <si>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</si>
  <si>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</si>
  <si>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</si>
  <si>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</si>
  <si>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</si>
  <si>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</si>
  <si>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</si>
  <si>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</si>
  <si>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</si>
  <si>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</si>
  <si>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</si>
  <si>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</si>
  <si>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</si>
  <si>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</si>
  <si>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</si>
  <si>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</si>
  <si>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</si>
  <si>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</si>
  <si>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</si>
  <si>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</si>
  <si>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</si>
  <si>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</si>
  <si>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</si>
  <si>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</si>
  <si>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</si>
  <si>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</si>
  <si>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</si>
  <si>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</si>
  <si>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</si>
  <si>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</si>
  <si>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</si>
  <si>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</si>
  <si>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</si>
  <si>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</si>
  <si>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</si>
  <si>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</si>
  <si>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</si>
  <si>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</si>
  <si>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</si>
  <si>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</si>
  <si>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</si>
  <si>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</si>
  <si>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</si>
  <si>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</si>
  <si>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</si>
  <si>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</si>
  <si>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</si>
  <si>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</si>
  <si>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</si>
  <si>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</si>
  <si>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</si>
  <si>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</si>
  <si>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</si>
  <si>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</si>
  <si>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</si>
  <si>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</si>
  <si>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</si>
  <si>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</si>
  <si>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</si>
  <si>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</si>
  <si>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</si>
  <si>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</si>
  <si>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</si>
  <si>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</si>
  <si>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</si>
  <si>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</si>
  <si>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</si>
  <si>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</si>
  <si>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</si>
  <si>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</si>
  <si>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</si>
  <si>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</si>
  <si>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</si>
  <si>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</si>
  <si>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</si>
  <si>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</si>
  <si>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</si>
  <si>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</si>
  <si>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</si>
  <si>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</si>
  <si>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</si>
  <si>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</si>
  <si>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</si>
  <si>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</si>
  <si>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</si>
  <si>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</si>
  <si>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</si>
  <si>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</si>
  <si>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</si>
  <si>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</si>
  <si>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</si>
  <si>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</si>
  <si>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</si>
  <si>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</si>
  <si>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</si>
  <si>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</si>
  <si>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</si>
  <si>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</si>
  <si>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</si>
  <si>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</si>
  <si>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</si>
  <si>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</si>
  <si>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</si>
  <si>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</si>
  <si>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</si>
  <si>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</si>
  <si>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</si>
  <si>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</si>
  <si>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</si>
  <si>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</si>
  <si>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</si>
  <si>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</si>
  <si>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</si>
  <si>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</si>
  <si>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</si>
  <si>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</si>
  <si>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</si>
  <si>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</si>
  <si>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</si>
  <si>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</si>
  <si>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</si>
  <si>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</si>
  <si>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</si>
  <si>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</si>
  <si>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</si>
  <si>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</si>
  <si>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</si>
  <si>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</si>
  <si>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</si>
  <si>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</si>
  <si>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</si>
  <si>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</si>
  <si>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</si>
  <si>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</si>
  <si>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</si>
  <si>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</si>
  <si>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</si>
  <si>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</si>
  <si>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</si>
  <si>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</si>
  <si>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</si>
  <si>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</si>
  <si>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</si>
  <si>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</si>
  <si>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</si>
  <si>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</si>
  <si>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</si>
  <si>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</si>
  <si>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</si>
  <si>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</si>
  <si>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</si>
  <si>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</si>
  <si>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</si>
  <si>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</si>
  <si>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</si>
  <si>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</si>
  <si>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</si>
  <si>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</si>
  <si>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</si>
  <si>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</si>
  <si>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</si>
  <si>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</si>
  <si>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</si>
  <si>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</si>
  <si>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</si>
  <si>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</si>
  <si>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</si>
  <si>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</si>
  <si>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</si>
  <si>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</si>
  <si>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</si>
  <si>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</si>
  <si>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</si>
  <si>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</si>
  <si>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</si>
  <si>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</si>
  <si>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</si>
  <si>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</si>
  <si>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</si>
  <si>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</si>
  <si>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</si>
  <si>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</si>
  <si>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</si>
  <si>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</si>
  <si>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</si>
  <si>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</si>
  <si>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</si>
  <si>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</si>
  <si>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</si>
  <si>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</si>
  <si>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</si>
  <si>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</si>
  <si>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</si>
  <si>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</si>
  <si>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</si>
  <si>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</si>
  <si>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</si>
  <si>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</si>
  <si>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</si>
  <si>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</si>
  <si>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</si>
  <si>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</si>
  <si>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</si>
  <si>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</si>
  <si>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</si>
  <si>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</si>
  <si>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</si>
  <si>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</si>
  <si>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</si>
  <si>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</si>
  <si>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</si>
  <si>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</si>
  <si>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</si>
  <si>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</si>
  <si>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</si>
  <si>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</si>
  <si>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</si>
  <si>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</si>
  <si>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</si>
  <si>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</si>
  <si>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</si>
  <si>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</si>
  <si>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</si>
  <si>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</si>
  <si>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</si>
  <si>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</si>
  <si>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</si>
  <si>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</si>
  <si>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</si>
  <si>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</si>
  <si>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</si>
  <si>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</si>
  <si>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</si>
  <si>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</si>
  <si>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</si>
  <si>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</si>
  <si>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</si>
  <si>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</si>
  <si>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</si>
  <si>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</si>
  <si>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</si>
  <si>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</si>
  <si>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</si>
  <si>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</si>
  <si>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</si>
  <si>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</si>
  <si>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</si>
  <si>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</si>
  <si>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</si>
  <si>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</si>
  <si>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</si>
  <si>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</si>
  <si>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</si>
  <si>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</si>
  <si>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</si>
  <si>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</si>
  <si>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</si>
  <si>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</si>
  <si>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</si>
  <si>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</si>
  <si>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</si>
  <si>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</si>
  <si>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</si>
  <si>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</si>
  <si>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</si>
  <si>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</si>
  <si>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</si>
  <si>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</si>
  <si>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</si>
  <si>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</si>
  <si>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</si>
  <si>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</si>
  <si>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</si>
  <si>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</si>
  <si>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</si>
  <si>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</si>
  <si>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</si>
  <si>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</si>
  <si>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</si>
  <si>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</si>
  <si>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</si>
  <si>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</si>
  <si>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</si>
  <si>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</si>
  <si>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</si>
  <si>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</si>
  <si>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</si>
  <si>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</si>
  <si>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</si>
  <si>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</si>
  <si>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</si>
  <si>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</si>
  <si>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</si>
  <si>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</si>
  <si>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</si>
  <si>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</si>
  <si>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</si>
  <si>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</si>
  <si>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</si>
  <si>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</si>
  <si>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</si>
  <si>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</si>
  <si>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</si>
  <si>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</si>
  <si>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</si>
  <si>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</si>
  <si>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</si>
  <si>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</si>
  <si>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</si>
  <si>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</si>
  <si>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</si>
  <si>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</si>
  <si>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</si>
  <si>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</si>
  <si>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</si>
  <si>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</si>
  <si>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</si>
  <si>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</si>
  <si>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</si>
  <si>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</si>
  <si>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</si>
  <si>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</si>
  <si>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</si>
  <si>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</si>
  <si>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</si>
  <si>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</si>
  <si>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</si>
  <si>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</si>
  <si>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</si>
  <si>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</si>
  <si>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</si>
  <si>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</si>
  <si>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</si>
  <si>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</si>
  <si>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</si>
  <si>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</si>
  <si>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</si>
  <si>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</si>
  <si>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</si>
  <si>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</si>
  <si>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</si>
  <si>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</si>
  <si>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</si>
  <si>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</si>
  <si>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</si>
  <si>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</si>
  <si>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</si>
  <si>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</si>
  <si>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</si>
  <si>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</si>
  <si>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</si>
  <si>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</si>
  <si>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</si>
  <si>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</si>
  <si>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</si>
  <si>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</si>
  <si>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</si>
  <si>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</si>
  <si>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</si>
  <si>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</si>
  <si>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</si>
  <si>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</si>
  <si>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</si>
  <si>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</si>
  <si>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</si>
  <si>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</si>
  <si>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</si>
  <si>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</si>
  <si>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</si>
  <si>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</si>
  <si>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</si>
  <si>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</si>
  <si>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</si>
  <si>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</si>
  <si>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</si>
  <si>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</si>
  <si>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</si>
  <si>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</si>
  <si>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</si>
  <si>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</si>
  <si>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</si>
  <si>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</si>
  <si>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</si>
  <si>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</si>
  <si>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</si>
  <si>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</si>
  <si>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</si>
  <si>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</si>
  <si>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</si>
  <si>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</si>
  <si>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</si>
  <si>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</si>
  <si>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</si>
  <si>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</si>
  <si>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</si>
  <si>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</si>
  <si>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</si>
  <si>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</si>
  <si>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</si>
  <si>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</si>
  <si>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</si>
  <si>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</si>
  <si>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</si>
  <si>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</si>
  <si>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</si>
  <si>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</si>
  <si>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</si>
  <si>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</si>
  <si>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</si>
  <si>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</si>
  <si>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</si>
  <si>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</si>
  <si>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</si>
  <si>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</si>
  <si>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</si>
  <si>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</si>
  <si>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</si>
  <si>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</si>
  <si>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</si>
  <si>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</si>
  <si>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</si>
  <si>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</si>
  <si>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</si>
  <si>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</si>
  <si>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</si>
  <si>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</si>
  <si>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</si>
  <si>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</si>
  <si>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</si>
  <si>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</si>
  <si>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</si>
  <si>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</si>
  <si>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</si>
  <si>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</si>
  <si>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</si>
  <si>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</si>
  <si>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</si>
  <si>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</si>
  <si>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</si>
  <si>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</si>
  <si>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</si>
  <si>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</si>
  <si>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</si>
  <si>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</si>
  <si>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</si>
  <si>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</si>
  <si>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</si>
  <si>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</si>
  <si>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</si>
  <si>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</si>
  <si>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</si>
  <si>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</si>
  <si>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</si>
  <si>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</si>
  <si>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</si>
  <si>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</si>
  <si>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</si>
  <si>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</si>
  <si>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</si>
  <si>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</si>
  <si>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</si>
  <si>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</si>
  <si>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</si>
  <si>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</si>
  <si>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</si>
  <si>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</si>
  <si>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</si>
  <si>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</si>
  <si>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</si>
  <si>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</si>
  <si>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</si>
  <si>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</si>
  <si>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</si>
  <si>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</si>
  <si>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</si>
  <si>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</si>
  <si>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</si>
  <si>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</si>
  <si>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</si>
  <si>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</si>
  <si>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</si>
  <si>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</si>
  <si>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</si>
  <si>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</si>
  <si>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</si>
  <si>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</si>
  <si>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</si>
  <si>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</si>
  <si>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</si>
  <si>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</si>
  <si>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</si>
  <si>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</si>
  <si>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</si>
  <si>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</si>
  <si>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</si>
  <si>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</si>
  <si>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</si>
  <si>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</si>
  <si>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</si>
  <si>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</si>
  <si>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</si>
  <si>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</si>
  <si>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</si>
  <si>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</si>
  <si>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</si>
  <si>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</si>
  <si>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</si>
  <si>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</si>
  <si>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</si>
  <si>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</si>
  <si>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</si>
  <si>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</si>
  <si>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</si>
  <si>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</si>
  <si>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</si>
  <si>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</si>
  <si>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</si>
  <si>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</si>
  <si>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</si>
  <si>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</si>
  <si>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</si>
  <si>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</si>
  <si>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</si>
  <si>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</si>
  <si>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</si>
  <si>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</si>
  <si>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</si>
  <si>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</si>
  <si>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</si>
  <si>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</si>
  <si>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</si>
  <si>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</si>
  <si>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</si>
  <si>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</si>
  <si>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</si>
  <si>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</si>
  <si>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</si>
  <si>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</si>
  <si>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</si>
  <si>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</si>
  <si>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</si>
  <si>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</si>
  <si>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</si>
  <si>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</si>
  <si>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</si>
  <si>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</si>
  <si>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</si>
  <si>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</si>
  <si>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</si>
  <si>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</si>
  <si>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</si>
  <si>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</si>
  <si>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</si>
  <si>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</si>
  <si>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</si>
  <si>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</si>
  <si>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</si>
  <si>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</si>
  <si>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</si>
  <si>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</si>
  <si>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</si>
  <si>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</si>
  <si>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</si>
  <si>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</si>
  <si>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</si>
  <si>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</si>
  <si>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</si>
  <si>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</si>
  <si>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</si>
  <si>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</si>
  <si>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</si>
  <si>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</si>
  <si>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</si>
  <si>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</si>
  <si>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</si>
  <si>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</si>
  <si>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</si>
  <si>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</si>
  <si>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</si>
  <si>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</si>
  <si>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</si>
  <si>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</si>
  <si>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</si>
  <si>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</si>
  <si>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</si>
  <si>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</si>
  <si>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</si>
  <si>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</si>
  <si>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</si>
  <si>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</si>
  <si>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</si>
  <si>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</si>
  <si>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</si>
  <si>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</si>
  <si>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</si>
  <si>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</si>
  <si>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</si>
  <si>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</si>
  <si>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</si>
  <si>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</si>
  <si>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</si>
  <si>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</si>
  <si>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</si>
  <si>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</si>
  <si>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</si>
  <si>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</si>
  <si>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</si>
  <si>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</si>
  <si>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</si>
  <si>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</si>
  <si>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</si>
  <si>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</si>
  <si>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</si>
  <si>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</si>
  <si>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</si>
  <si>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</si>
  <si>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</si>
  <si>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</si>
  <si>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</si>
  <si>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</si>
  <si>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</si>
  <si>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</si>
  <si>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</si>
  <si>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</si>
  <si>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</si>
  <si>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</si>
  <si>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</si>
  <si>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</si>
  <si>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</si>
  <si>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</si>
  <si>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</si>
  <si>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</si>
  <si>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</si>
  <si>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</si>
  <si>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</si>
  <si>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</si>
  <si>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</si>
  <si>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</si>
  <si>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</si>
  <si>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</si>
  <si>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</si>
  <si>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</si>
  <si>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</si>
  <si>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</si>
  <si>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</si>
  <si>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</si>
  <si>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</si>
  <si>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</si>
  <si>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</si>
  <si>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</si>
  <si>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</si>
  <si>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</si>
  <si>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</si>
  <si>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</si>
  <si>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</si>
  <si>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</si>
  <si>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</si>
  <si>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</si>
  <si>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</si>
  <si>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</si>
  <si>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</si>
  <si>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</si>
  <si>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</si>
  <si>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</si>
  <si>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</si>
  <si>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</si>
  <si>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</si>
  <si>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</si>
  <si>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</si>
  <si>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</si>
  <si>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</si>
  <si>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</si>
  <si>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</si>
  <si>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</si>
  <si>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</si>
  <si>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</si>
  <si>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</si>
  <si>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</si>
  <si>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</si>
  <si>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</si>
  <si>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</si>
  <si>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</si>
  <si>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</si>
  <si>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</si>
  <si>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</si>
  <si>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</si>
  <si>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</si>
  <si>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</si>
  <si>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</si>
  <si>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</si>
  <si>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</si>
  <si>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</si>
  <si>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</si>
  <si>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</si>
  <si>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</si>
  <si>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</si>
  <si>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</si>
  <si>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</si>
  <si>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</si>
  <si>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</si>
  <si>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</si>
  <si>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</si>
  <si>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</si>
  <si>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</si>
  <si>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</si>
  <si>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</si>
  <si>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</si>
  <si>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</si>
  <si>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</si>
  <si>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</si>
  <si>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</si>
  <si>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</si>
  <si>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</si>
  <si>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</si>
  <si>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</si>
  <si>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</si>
  <si>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</si>
  <si>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</si>
  <si>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</si>
  <si>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</si>
  <si>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</si>
  <si>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</si>
  <si>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</si>
  <si>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</si>
  <si>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</si>
  <si>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</si>
  <si>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</si>
  <si>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</si>
  <si>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</si>
  <si>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</si>
  <si>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</si>
  <si>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</si>
  <si>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</si>
  <si>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</si>
  <si>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</si>
  <si>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</si>
  <si>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</si>
  <si>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</si>
  <si>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</si>
  <si>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</si>
  <si>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</si>
  <si>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</si>
  <si>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</si>
  <si>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</si>
  <si>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</si>
  <si>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</si>
  <si>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</si>
  <si>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</si>
  <si>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</si>
  <si>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</si>
  <si>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</si>
  <si>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</si>
  <si>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</si>
  <si>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</si>
  <si>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</si>
  <si>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</si>
  <si>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</si>
  <si>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</si>
  <si>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</si>
  <si>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</si>
  <si>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</si>
  <si>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</si>
  <si>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</si>
  <si>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</si>
  <si>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</si>
  <si>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</si>
  <si>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</si>
  <si>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</si>
  <si>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</si>
  <si>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</si>
  <si>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</si>
  <si>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</si>
  <si>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</si>
  <si>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</si>
  <si>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</si>
  <si>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</si>
  <si>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</si>
  <si>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</si>
  <si>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</si>
  <si>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</si>
  <si>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</si>
  <si>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</si>
  <si>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</si>
  <si>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</si>
  <si>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</si>
  <si>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</si>
  <si>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</si>
  <si>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</si>
  <si>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</si>
  <si>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</si>
  <si>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</si>
  <si>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</si>
  <si>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</si>
  <si>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</si>
  <si>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</si>
  <si>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</si>
  <si>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</si>
  <si>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</si>
  <si>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</si>
  <si>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</si>
  <si>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</si>
  <si>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</si>
  <si>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</si>
  <si>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</si>
  <si>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</si>
  <si>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</si>
  <si>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</si>
  <si>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</si>
  <si>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</si>
  <si>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</si>
  <si>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</si>
  <si>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</si>
  <si>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</si>
  <si>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</si>
  <si>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</si>
  <si>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</si>
  <si>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</si>
  <si>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</si>
  <si>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</si>
  <si>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</si>
  <si>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</si>
  <si>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</si>
  <si>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</si>
  <si>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</si>
  <si>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</si>
  <si>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</si>
  <si>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</si>
  <si>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</si>
  <si>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</si>
  <si>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</si>
  <si>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</si>
  <si>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</si>
  <si>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</si>
  <si>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</si>
  <si>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</si>
  <si>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</si>
  <si>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</si>
  <si>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</si>
  <si>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</si>
  <si>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</si>
  <si>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</si>
  <si>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</si>
  <si>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</si>
  <si>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</si>
  <si>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</si>
  <si>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</si>
  <si>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</si>
  <si>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</si>
  <si>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</si>
  <si>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</si>
  <si>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</si>
  <si>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</si>
  <si>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</si>
  <si>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</si>
  <si>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</si>
  <si>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</si>
  <si>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</si>
  <si>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</si>
  <si>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</si>
  <si>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</si>
  <si>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</si>
  <si>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</si>
  <si>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</si>
  <si>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</si>
  <si>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</si>
  <si>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</si>
  <si>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</si>
  <si>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</si>
  <si>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</si>
  <si>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</si>
  <si>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</si>
  <si>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</si>
  <si>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</si>
  <si>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</si>
  <si>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</si>
  <si>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</si>
  <si>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</si>
  <si>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</si>
  <si>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</si>
  <si>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</si>
  <si>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</si>
  <si>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</si>
  <si>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</si>
  <si>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</si>
  <si>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</si>
  <si>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</si>
  <si>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</si>
  <si>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</si>
  <si>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</si>
  <si>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</si>
  <si>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</si>
  <si>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</si>
  <si>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</si>
  <si>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</si>
  <si>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</si>
  <si>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</si>
  <si>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</si>
  <si>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</si>
  <si>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</si>
  <si>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</si>
  <si>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</si>
  <si>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</si>
  <si>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</si>
  <si>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</si>
  <si>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</si>
  <si>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</si>
  <si>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</si>
  <si>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</si>
  <si>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</si>
  <si>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</si>
  <si>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</si>
  <si>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</si>
  <si>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</si>
  <si>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</si>
  <si>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</si>
  <si>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</si>
  <si>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</si>
  <si>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</si>
  <si>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</si>
  <si>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</si>
  <si>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</si>
  <si>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</si>
  <si>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</si>
  <si>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</si>
  <si>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</si>
  <si>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</si>
  <si>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</si>
  <si>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</si>
  <si>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</si>
  <si>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</si>
  <si>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</si>
  <si>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</si>
  <si>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</si>
  <si>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</si>
  <si>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</si>
  <si>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</si>
  <si>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</si>
  <si>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</si>
  <si>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</si>
  <si>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</si>
  <si>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</si>
  <si>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</si>
  <si>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</si>
  <si>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</si>
  <si>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</si>
  <si>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</si>
  <si>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</si>
  <si>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</si>
  <si>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</si>
  <si>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</si>
  <si>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</si>
  <si>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</si>
  <si>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</si>
  <si>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</si>
  <si>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</si>
  <si>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</si>
  <si>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</si>
  <si>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</si>
  <si>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</si>
  <si>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</si>
  <si>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</si>
  <si>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</si>
  <si>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</si>
  <si>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</si>
  <si>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</si>
  <si>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</si>
  <si>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</si>
  <si>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</si>
  <si>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</si>
  <si>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</si>
  <si>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</si>
  <si>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</si>
  <si>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</si>
  <si>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</si>
  <si>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</si>
  <si>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</si>
  <si>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</si>
  <si>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</si>
  <si>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</si>
  <si>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</si>
  <si>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</si>
  <si>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</si>
  <si>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</si>
  <si>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</si>
  <si>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</si>
  <si>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</si>
  <si>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</si>
  <si>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</si>
  <si>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</si>
  <si>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</si>
  <si>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</si>
  <si>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</si>
  <si>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</si>
  <si>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</si>
  <si>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</si>
  <si>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</si>
  <si>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</si>
  <si>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</si>
  <si>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</si>
  <si>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</si>
  <si>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</si>
  <si>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</si>
  <si>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</si>
  <si>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</si>
  <si>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</si>
  <si>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</si>
  <si>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</si>
  <si>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</si>
  <si>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</si>
  <si>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</si>
  <si>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</si>
  <si>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</si>
  <si>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</si>
  <si>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</si>
  <si>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</si>
  <si>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</si>
  <si>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</si>
  <si>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</si>
  <si>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</si>
  <si>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</si>
  <si>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</si>
  <si>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</si>
  <si>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</si>
  <si>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</si>
  <si>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</si>
  <si>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</si>
  <si>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</si>
  <si>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</si>
  <si>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</si>
  <si>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</si>
  <si>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</si>
  <si>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</si>
  <si>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</si>
  <si>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</si>
  <si>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</si>
  <si>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</si>
  <si>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</si>
  <si>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</si>
  <si>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</si>
  <si>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</si>
  <si>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</si>
  <si>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</si>
  <si>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</si>
  <si>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</si>
  <si>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</si>
  <si>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</si>
  <si>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</si>
  <si>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</si>
  <si>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</si>
  <si>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</si>
  <si>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</si>
  <si>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</si>
  <si>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</si>
  <si>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</si>
  <si>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</si>
  <si>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</si>
  <si>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</si>
  <si>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</si>
  <si>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</si>
  <si>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</si>
  <si>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</si>
  <si>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</si>
  <si>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</si>
  <si>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</si>
  <si>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</si>
  <si>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</si>
  <si>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</si>
  <si>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</si>
  <si>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</si>
  <si>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</si>
  <si>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</si>
  <si>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</si>
  <si>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</si>
  <si>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</si>
  <si>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</si>
  <si>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</si>
  <si>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</si>
  <si>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</si>
  <si>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</si>
  <si>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</si>
  <si>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</si>
  <si>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</si>
  <si>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</si>
  <si>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</si>
  <si>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</si>
  <si>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</si>
  <si>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</si>
  <si>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</si>
  <si>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</si>
  <si>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</si>
  <si>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</si>
  <si>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</si>
  <si>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</si>
  <si>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</si>
  <si>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</si>
  <si>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</si>
  <si>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</si>
  <si>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</si>
  <si>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</si>
  <si>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</si>
  <si>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</si>
  <si>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</si>
  <si>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</si>
  <si>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</si>
  <si>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</si>
  <si>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</si>
  <si>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</si>
  <si>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</si>
  <si>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</si>
  <si>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</si>
  <si>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</si>
  <si>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</si>
  <si>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</si>
  <si>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</si>
  <si>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</si>
  <si>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</si>
  <si>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</si>
  <si>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</si>
  <si>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</si>
  <si>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</si>
  <si>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</si>
  <si>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</si>
  <si>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</si>
  <si>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</si>
  <si>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</si>
  <si>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</si>
  <si>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</si>
  <si>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</si>
  <si>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</si>
  <si>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</si>
  <si>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</si>
  <si>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</si>
  <si>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</si>
  <si>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</si>
  <si>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</si>
  <si>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</si>
  <si>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</si>
  <si>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</si>
  <si>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</si>
  <si>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</si>
  <si>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</si>
  <si>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</si>
  <si>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</si>
  <si>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</si>
  <si>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</si>
  <si>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</si>
  <si>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</si>
  <si>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</si>
  <si>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</si>
  <si>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</si>
  <si>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</si>
  <si>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</si>
  <si>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</si>
  <si>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</si>
  <si>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</si>
  <si>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</si>
  <si>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</si>
  <si>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</si>
  <si>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</si>
  <si>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</si>
  <si>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</si>
  <si>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</si>
  <si>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</si>
  <si>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</si>
  <si>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</si>
  <si>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</si>
  <si>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</si>
  <si>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</si>
  <si>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</si>
  <si>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</si>
  <si>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</si>
  <si>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</si>
  <si>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</si>
  <si>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</si>
  <si>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</si>
  <si>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</si>
  <si>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</si>
  <si>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</si>
  <si>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</si>
  <si>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</si>
  <si>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</si>
  <si>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</si>
  <si>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</si>
  <si>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</si>
  <si>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</si>
  <si>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</si>
  <si>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</si>
  <si>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</si>
  <si>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</si>
  <si>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</si>
  <si>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</si>
  <si>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</si>
  <si>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</si>
  <si>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</si>
  <si>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</si>
  <si>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</si>
  <si>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</si>
  <si>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</si>
  <si>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</si>
  <si>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</si>
  <si>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</si>
  <si>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</si>
  <si>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</si>
  <si>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</si>
  <si>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</si>
  <si>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</si>
  <si>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</si>
  <si>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</si>
  <si>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</si>
  <si>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</si>
  <si>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</si>
  <si>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</si>
  <si>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</si>
  <si>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</si>
  <si>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</si>
  <si>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</si>
  <si>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</si>
  <si>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</si>
  <si>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</si>
  <si>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</si>
  <si>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</si>
  <si>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</si>
  <si>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</si>
  <si>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</si>
  <si>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</si>
  <si>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</si>
  <si>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</si>
  <si>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</si>
  <si>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</si>
  <si>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</si>
  <si>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</si>
  <si>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</si>
  <si>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</si>
  <si>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</si>
  <si>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</si>
  <si>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</si>
  <si>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</si>
  <si>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</si>
  <si>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</si>
  <si>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</si>
  <si>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</si>
  <si>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</si>
  <si>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</si>
  <si>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</si>
  <si>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</si>
  <si>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</si>
  <si>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</si>
  <si>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</si>
  <si>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</si>
  <si>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</si>
  <si>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</si>
  <si>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</si>
  <si>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</si>
  <si>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</si>
  <si>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</si>
  <si>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</si>
  <si>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</si>
  <si>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</si>
  <si>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</si>
  <si>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</si>
  <si>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</si>
  <si>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</si>
  <si>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</si>
  <si>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</si>
  <si>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</si>
  <si>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</si>
  <si>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</si>
  <si>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</si>
  <si>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</si>
  <si>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</si>
  <si>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</si>
  <si>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</si>
  <si>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</si>
  <si>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</si>
  <si>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</si>
  <si>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</si>
  <si>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</si>
  <si>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</si>
  <si>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</si>
  <si>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</si>
  <si>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</si>
  <si>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</si>
  <si>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</si>
  <si>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</si>
  <si>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</si>
  <si>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</si>
  <si>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</si>
  <si>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</si>
  <si>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</si>
  <si>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</si>
  <si>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</si>
  <si>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</si>
  <si>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</si>
  <si>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</si>
  <si>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</si>
  <si>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</si>
  <si>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</si>
  <si>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</si>
  <si>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</si>
  <si>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</si>
  <si>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</si>
  <si>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</si>
  <si>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</si>
  <si>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</si>
  <si>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</si>
  <si>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</si>
  <si>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</si>
  <si>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</si>
  <si>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</si>
  <si>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</si>
  <si>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</si>
  <si>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</si>
  <si>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</si>
  <si>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</si>
  <si>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</si>
  <si>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</si>
  <si>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</si>
  <si>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</si>
  <si>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</si>
  <si>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</si>
  <si>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</si>
  <si>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</si>
  <si>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</si>
  <si>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</si>
  <si>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</si>
  <si>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</si>
  <si>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</si>
  <si>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</si>
  <si>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</si>
  <si>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</si>
  <si>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</si>
  <si>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</si>
  <si>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</si>
  <si>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</si>
  <si>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</si>
  <si>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</si>
  <si>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</si>
  <si>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</si>
  <si>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</si>
  <si>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</si>
  <si>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</si>
  <si>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</si>
  <si>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</si>
  <si>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</si>
  <si>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</si>
  <si>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</si>
  <si>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</si>
  <si>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</si>
  <si>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</si>
  <si>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</si>
  <si>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</si>
  <si>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</si>
  <si>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</si>
  <si>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</si>
  <si>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</si>
  <si>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</si>
  <si>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</si>
  <si>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</si>
  <si>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</si>
  <si>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</si>
  <si>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</si>
  <si>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</si>
  <si>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</si>
  <si>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</si>
  <si>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</si>
  <si>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</si>
  <si>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</si>
  <si>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</si>
  <si>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</si>
  <si>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</si>
  <si>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</si>
  <si>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</si>
  <si>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</si>
  <si>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</si>
  <si>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</si>
  <si>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</si>
  <si>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</si>
  <si>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</si>
  <si>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</si>
  <si>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</si>
  <si>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</si>
  <si>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</si>
  <si>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</si>
  <si>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</si>
  <si>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</si>
  <si>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</si>
  <si>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</si>
  <si>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</si>
  <si>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</si>
  <si>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</si>
  <si>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</si>
  <si>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</si>
  <si>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</si>
  <si>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</si>
  <si>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</si>
  <si>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</si>
  <si>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</si>
  <si>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</si>
  <si>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</si>
  <si>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</si>
  <si>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</si>
  <si>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</si>
  <si>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</si>
  <si>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</si>
  <si>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</si>
  <si>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</si>
  <si>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</si>
  <si>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</si>
  <si>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</si>
  <si>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</si>
  <si>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</si>
  <si>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</si>
  <si>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</si>
  <si>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</si>
  <si>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</si>
  <si>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</si>
  <si>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</si>
  <si>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</si>
  <si>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</si>
  <si>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</si>
  <si>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</si>
  <si>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</si>
  <si>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</si>
  <si>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</si>
  <si>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</si>
  <si>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</si>
  <si>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</si>
  <si>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</si>
  <si>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</si>
  <si>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</si>
  <si>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</si>
  <si>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</si>
  <si>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</si>
  <si>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</si>
  <si>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</si>
  <si>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</si>
  <si>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</si>
  <si>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</si>
  <si>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</si>
  <si>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</si>
  <si>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</si>
  <si>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</si>
  <si>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</si>
  <si>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</si>
  <si>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</si>
  <si>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</si>
  <si>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</si>
  <si>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</si>
  <si>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</si>
  <si>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</si>
  <si>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</si>
  <si>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</si>
  <si>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</si>
  <si>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</si>
  <si>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</si>
  <si>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</si>
  <si>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</si>
  <si>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</si>
  <si>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</si>
  <si>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</si>
  <si>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</si>
  <si>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</si>
  <si>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</si>
  <si>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</si>
  <si>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</si>
  <si>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</si>
  <si>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</si>
  <si>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</si>
  <si>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</si>
  <si>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</si>
  <si>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</si>
  <si>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</si>
  <si>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</si>
  <si>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</si>
  <si>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</si>
  <si>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</si>
  <si>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</si>
  <si>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</si>
  <si>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</si>
  <si>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</si>
  <si>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</si>
  <si>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</si>
  <si>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</si>
  <si>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</si>
  <si>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</si>
  <si>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</si>
  <si>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</si>
  <si>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</si>
  <si>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</si>
  <si>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</si>
  <si>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</si>
  <si>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</si>
  <si>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</si>
  <si>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</si>
  <si>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</si>
  <si>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</si>
  <si>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</si>
  <si>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</si>
  <si>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</si>
  <si>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</si>
  <si>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</si>
  <si>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</si>
  <si>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</si>
  <si>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</si>
  <si>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</si>
  <si>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</si>
  <si>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</si>
  <si>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</si>
  <si>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</si>
  <si>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</si>
  <si>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</si>
  <si>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</si>
  <si>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</si>
  <si>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</si>
  <si>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</si>
  <si>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</si>
  <si>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</si>
  <si>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</si>
  <si>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</si>
  <si>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</si>
  <si>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</si>
  <si>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</si>
  <si>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</si>
  <si>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</si>
  <si>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</si>
  <si>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</si>
  <si>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</si>
  <si>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</si>
  <si>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</si>
  <si>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</si>
  <si>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</si>
  <si>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</si>
  <si>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</si>
  <si>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</si>
  <si>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</si>
  <si>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</si>
  <si>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</si>
  <si>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</si>
  <si>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</si>
  <si>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</si>
  <si>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</si>
  <si>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</si>
  <si>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</si>
  <si>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</si>
  <si>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</si>
  <si>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</si>
  <si>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</si>
  <si>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</si>
  <si>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</si>
  <si>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</si>
  <si>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</si>
  <si>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</si>
  <si>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</si>
  <si>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</si>
  <si>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</si>
  <si>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</si>
  <si>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</si>
  <si>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</si>
  <si>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</si>
  <si>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</si>
  <si>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</si>
  <si>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</si>
  <si>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</si>
  <si>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</si>
  <si>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</si>
  <si>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</si>
  <si>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</si>
  <si>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</si>
  <si>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</si>
  <si>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</si>
  <si>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</si>
  <si>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</si>
  <si>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</si>
  <si>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</si>
  <si>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</si>
  <si>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</si>
  <si>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</si>
  <si>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</si>
  <si>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</si>
  <si>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</si>
  <si>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</si>
  <si>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</si>
  <si>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</si>
  <si>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</si>
  <si>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</si>
  <si>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</si>
  <si>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</si>
  <si>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</si>
  <si>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</si>
  <si>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</si>
  <si>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</si>
  <si>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</si>
  <si>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</si>
  <si>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</si>
  <si>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</si>
  <si>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</si>
  <si>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</si>
  <si>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</si>
  <si>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</si>
  <si>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</si>
  <si>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</si>
  <si>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</si>
  <si>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</si>
  <si>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</si>
  <si>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</si>
  <si>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</si>
  <si>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</si>
  <si>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</si>
  <si>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</si>
  <si>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</si>
  <si>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</si>
  <si>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</si>
  <si>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</si>
  <si>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</si>
  <si>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</si>
  <si>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</si>
  <si>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</si>
  <si>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</si>
  <si>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</si>
  <si>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</si>
  <si>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</si>
  <si>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</si>
  <si>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</si>
  <si>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</si>
  <si>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</si>
  <si>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</si>
  <si>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</si>
  <si>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</si>
  <si>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</si>
  <si>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</si>
  <si>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</si>
  <si>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</si>
  <si>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</si>
  <si>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</si>
  <si>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</si>
  <si>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</si>
  <si>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</si>
  <si>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</si>
  <si>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</si>
  <si>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</si>
  <si>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</si>
  <si>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</si>
  <si>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</si>
  <si>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</si>
  <si>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</si>
  <si>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</si>
  <si>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</si>
  <si>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</si>
  <si>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</si>
  <si>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</si>
  <si>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</si>
  <si>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</si>
  <si>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</si>
  <si>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</si>
  <si>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</si>
  <si>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</si>
  <si>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</si>
  <si>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</si>
  <si>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</si>
  <si>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</si>
  <si>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</si>
  <si>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</si>
  <si>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</si>
  <si>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</si>
  <si>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</si>
  <si>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</si>
  <si>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</si>
  <si>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</si>
  <si>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</si>
  <si>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</si>
  <si>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</si>
  <si>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</si>
  <si>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</si>
  <si>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</si>
  <si>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</si>
  <si>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</si>
  <si>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</si>
  <si>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</si>
  <si>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</si>
  <si>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</si>
  <si>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</si>
  <si>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</si>
  <si>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</si>
  <si>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</si>
  <si>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</si>
  <si>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</si>
  <si>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</si>
  <si>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</si>
  <si>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</si>
  <si>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</si>
  <si>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</si>
  <si>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</si>
  <si>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</si>
  <si>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</si>
  <si>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</si>
  <si>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</si>
  <si>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</si>
  <si>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</si>
  <si>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</si>
  <si>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</si>
  <si>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</si>
  <si>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</si>
  <si>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</si>
  <si>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</si>
  <si>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</si>
  <si>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</si>
  <si>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</si>
  <si>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</si>
  <si>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</si>
  <si>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</si>
  <si>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</si>
  <si>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</si>
  <si>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</si>
  <si>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</si>
  <si>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</si>
  <si>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</si>
  <si>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</si>
  <si>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</si>
  <si>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</si>
  <si>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</si>
  <si>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</si>
  <si>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</si>
  <si>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</si>
  <si>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</si>
  <si>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</si>
  <si>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</si>
  <si>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</si>
  <si>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</si>
  <si>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</si>
  <si>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</si>
  <si>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</si>
  <si>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</si>
  <si>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</si>
  <si>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</si>
  <si>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</si>
  <si>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</si>
  <si>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</si>
  <si>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</si>
  <si>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</si>
  <si>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</si>
  <si>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</si>
  <si>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</si>
  <si>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</si>
  <si>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</si>
  <si>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</si>
  <si>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</si>
  <si>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</si>
  <si>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</si>
  <si>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</si>
  <si>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</si>
  <si>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</si>
  <si>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</si>
  <si>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</si>
  <si>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</si>
  <si>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</si>
  <si>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</si>
  <si>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</si>
  <si>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</si>
  <si>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</si>
  <si>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</si>
  <si>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</si>
  <si>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</si>
  <si>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</si>
  <si>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</si>
  <si>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</si>
  <si>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</si>
  <si>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</si>
  <si>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</si>
  <si>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</si>
  <si>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</si>
  <si>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</si>
  <si>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</si>
  <si>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</si>
  <si>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</si>
  <si>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</si>
  <si>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</si>
  <si>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</si>
  <si>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</si>
  <si>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</si>
  <si>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</si>
  <si>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</si>
  <si>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</si>
  <si>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</si>
  <si>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</si>
  <si>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</si>
  <si>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</si>
  <si>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</si>
  <si>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</si>
  <si>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</si>
  <si>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</si>
  <si>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</si>
  <si>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</si>
  <si>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</si>
  <si>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</si>
  <si>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</si>
  <si>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</si>
  <si>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</si>
  <si>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</si>
  <si>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</si>
  <si>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</si>
  <si>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</si>
  <si>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</si>
  <si>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</si>
  <si>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</si>
  <si>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</si>
  <si>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</si>
  <si>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</si>
  <si>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</si>
  <si>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</si>
  <si>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</si>
  <si>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</si>
  <si>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</si>
  <si>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</si>
  <si>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</si>
  <si>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</si>
  <si>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</si>
  <si>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</si>
  <si>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</si>
  <si>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</si>
  <si>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</si>
  <si>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</si>
  <si>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</si>
  <si>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</si>
  <si>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</si>
  <si>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</si>
  <si>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</si>
  <si>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</si>
  <si>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</si>
  <si>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</si>
  <si>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</si>
  <si>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</si>
  <si>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</si>
  <si>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</si>
  <si>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</si>
  <si>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</si>
  <si>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</si>
  <si>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</si>
  <si>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</si>
  <si>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</si>
  <si>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</si>
  <si>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</si>
  <si>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</si>
  <si>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</si>
  <si>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</si>
  <si>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</si>
  <si>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</si>
  <si>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</si>
  <si>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</si>
  <si>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</si>
  <si>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</si>
  <si>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</si>
  <si>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</si>
  <si>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</si>
  <si>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</si>
  <si>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</si>
  <si>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</si>
  <si>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</si>
  <si>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</si>
  <si>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</si>
  <si>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</si>
  <si>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</si>
  <si>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</si>
  <si>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</si>
  <si>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</si>
  <si>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</si>
  <si>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</si>
  <si>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</si>
  <si>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</si>
  <si>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</si>
  <si>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</si>
  <si>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</si>
  <si>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</si>
  <si>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</si>
  <si>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</si>
  <si>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</si>
  <si>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</si>
  <si>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</si>
  <si>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</si>
  <si>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</si>
  <si>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</si>
  <si>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</si>
  <si>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</si>
  <si>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</si>
  <si>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</si>
  <si>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</si>
  <si>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</si>
  <si>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</si>
  <si>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</si>
  <si>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</si>
  <si>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</si>
  <si>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</si>
  <si>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</si>
  <si>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</si>
  <si>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</si>
  <si>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</si>
  <si>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</si>
  <si>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</si>
  <si>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</si>
  <si>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</si>
  <si>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</si>
  <si>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</si>
  <si>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</si>
  <si>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</si>
  <si>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</si>
  <si>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</si>
  <si>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</si>
  <si>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</si>
  <si>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</si>
  <si>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</si>
  <si>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</si>
  <si>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</si>
  <si>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</si>
  <si>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</si>
  <si>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</si>
  <si>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</si>
  <si>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</si>
  <si>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</si>
  <si>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</si>
  <si>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</si>
  <si>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</si>
  <si>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</si>
  <si>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</si>
  <si>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</si>
  <si>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</si>
  <si>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</si>
  <si>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</si>
  <si>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</si>
  <si>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</si>
  <si>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</si>
  <si>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</si>
  <si>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</si>
  <si>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</si>
  <si>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</si>
  <si>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</si>
  <si>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</si>
  <si>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</si>
  <si>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</si>
  <si>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</si>
  <si>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</si>
  <si>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</si>
  <si>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</si>
  <si>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</si>
  <si>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</si>
  <si>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</si>
  <si>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</si>
  <si>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</si>
  <si>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</si>
  <si>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</si>
  <si>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</si>
  <si>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</si>
  <si>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</si>
  <si>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</si>
  <si>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</si>
  <si>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</si>
  <si>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</si>
  <si>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</si>
  <si>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</si>
  <si>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</si>
  <si>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</si>
  <si>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</si>
  <si>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</si>
  <si>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</si>
  <si>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</si>
  <si>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</si>
  <si>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</si>
  <si>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</si>
  <si>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</si>
  <si>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</si>
  <si>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</si>
  <si>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</si>
  <si>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</si>
  <si>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</si>
  <si>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</si>
  <si>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</si>
  <si>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</si>
  <si>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</si>
  <si>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</si>
  <si>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</si>
  <si>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</si>
  <si>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</si>
  <si>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</si>
  <si>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</si>
  <si>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</si>
  <si>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</si>
  <si>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</si>
  <si>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</si>
  <si>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</si>
  <si>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</si>
  <si>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</si>
  <si>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</si>
  <si>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</si>
  <si>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</si>
  <si>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</si>
  <si>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</si>
  <si>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</si>
  <si>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</si>
  <si>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</si>
  <si>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</si>
  <si>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</si>
  <si>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</si>
  <si>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</si>
  <si>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</si>
  <si>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</si>
  <si>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</si>
  <si>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</si>
  <si>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</si>
  <si>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</si>
  <si>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</si>
  <si>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</si>
  <si>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</si>
  <si>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</si>
  <si>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</si>
  <si>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</si>
  <si>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</si>
  <si>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</si>
  <si>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</si>
  <si>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</si>
  <si>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</si>
  <si>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</si>
  <si>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</si>
  <si>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</si>
  <si>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</si>
  <si>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</si>
  <si>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</si>
  <si>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</si>
  <si>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</si>
  <si>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</si>
  <si>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</si>
  <si>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</si>
  <si>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</si>
  <si>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</si>
  <si>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</si>
  <si>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</si>
  <si>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</si>
  <si>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</si>
  <si>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</si>
  <si>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</si>
  <si>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</si>
  <si>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</si>
  <si>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</si>
  <si>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</si>
  <si>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</si>
  <si>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</si>
  <si>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</si>
  <si>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</si>
  <si>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</si>
  <si>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</si>
  <si>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</si>
  <si>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</si>
  <si>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</si>
  <si>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</si>
  <si>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</si>
  <si>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</si>
  <si>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</si>
  <si>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</si>
  <si>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</si>
  <si>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</si>
  <si>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</si>
  <si>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</si>
  <si>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</si>
  <si>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</si>
  <si>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</si>
  <si>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</si>
  <si>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</si>
  <si>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</si>
  <si>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</si>
  <si>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</si>
  <si>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</si>
  <si>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</si>
  <si>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</si>
  <si>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</si>
  <si>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</si>
  <si>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</si>
  <si>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</si>
  <si>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</si>
  <si>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</si>
  <si>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</si>
  <si>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</si>
  <si>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</si>
  <si>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</si>
  <si>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</si>
  <si>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</si>
  <si>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</si>
  <si>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</si>
  <si>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</si>
  <si>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</si>
  <si>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</si>
  <si>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</si>
  <si>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</si>
  <si>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</si>
  <si>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</si>
  <si>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</si>
  <si>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</si>
  <si>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</si>
  <si>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</si>
  <si>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</si>
  <si>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</si>
  <si>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</si>
  <si>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</si>
  <si>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</si>
  <si>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</si>
  <si>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</si>
  <si>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</si>
  <si>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</si>
  <si>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</si>
  <si>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</si>
  <si>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</si>
  <si>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</si>
  <si>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</si>
  <si>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</si>
  <si>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</si>
  <si>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</si>
  <si>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</si>
  <si>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</si>
  <si>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</si>
  <si>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</si>
  <si>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</si>
  <si>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</si>
  <si>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</si>
  <si>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</si>
  <si>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</si>
  <si>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</si>
  <si>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</si>
  <si>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</si>
  <si>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</si>
  <si>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</si>
  <si>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</si>
  <si>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</si>
  <si>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</si>
  <si>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</si>
  <si>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</si>
  <si>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</si>
  <si>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</si>
  <si>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</si>
  <si>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</si>
  <si>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</si>
  <si>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</si>
  <si>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</si>
  <si>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</si>
  <si>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</si>
  <si>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</si>
  <si>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</si>
  <si>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</si>
  <si>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</si>
  <si>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</si>
  <si>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</si>
  <si>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</si>
  <si>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</si>
  <si>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</si>
  <si>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</si>
  <si>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</si>
  <si>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</si>
  <si>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</si>
  <si>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</si>
  <si>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</si>
  <si>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</si>
  <si>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</si>
  <si>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</si>
  <si>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</si>
  <si>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</si>
  <si>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</si>
  <si>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</si>
  <si>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</si>
  <si>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</si>
  <si>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</si>
  <si>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</si>
  <si>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</si>
  <si>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</si>
  <si>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</si>
  <si>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</si>
  <si>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</si>
  <si>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</si>
  <si>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</si>
  <si>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</si>
  <si>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</si>
  <si>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</si>
  <si>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</si>
  <si>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</si>
  <si>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</si>
  <si>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</si>
  <si>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</si>
  <si>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</si>
  <si>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</si>
  <si>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</si>
  <si>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</si>
  <si>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</si>
  <si>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</si>
  <si>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</si>
  <si>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</si>
  <si>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</si>
  <si>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</si>
  <si>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</si>
  <si>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</si>
  <si>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</si>
  <si>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</si>
  <si>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</si>
  <si>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</si>
  <si>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</si>
  <si>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</si>
  <si>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</si>
  <si>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</si>
  <si>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</si>
  <si>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</si>
  <si>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</si>
  <si>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</si>
  <si>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</si>
  <si>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</si>
  <si>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</si>
  <si>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</si>
  <si>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</si>
  <si>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</si>
  <si>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</si>
  <si>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</si>
  <si>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</si>
  <si>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</si>
  <si>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</si>
  <si>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</si>
  <si>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</si>
  <si>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</si>
  <si>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</si>
  <si>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</si>
  <si>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</si>
  <si>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</si>
  <si>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</si>
  <si>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</si>
  <si>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</si>
  <si>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</si>
  <si>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</si>
  <si>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</si>
  <si>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</si>
  <si>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</si>
  <si>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</si>
  <si>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</si>
  <si>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</si>
  <si>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</si>
  <si>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</si>
  <si>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</si>
  <si>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</si>
  <si>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</si>
  <si>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</si>
  <si>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</si>
  <si>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</si>
  <si>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</si>
  <si>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</si>
  <si>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</si>
  <si>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</si>
  <si>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</si>
  <si>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</si>
  <si>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</si>
  <si>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</si>
  <si>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</si>
  <si>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</si>
  <si>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</si>
  <si>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</si>
  <si>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</si>
  <si>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</si>
  <si>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</si>
  <si>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</si>
  <si>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</si>
  <si>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</si>
  <si>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</si>
  <si>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</si>
  <si>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</si>
  <si>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</si>
  <si>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</si>
  <si>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</si>
  <si>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</si>
  <si>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</si>
  <si>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</si>
  <si>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</si>
  <si>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</si>
  <si>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</si>
  <si>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</si>
  <si>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</si>
  <si>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</si>
  <si>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</si>
  <si>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</si>
  <si>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</si>
  <si>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</si>
  <si>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</si>
  <si>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</si>
  <si>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</si>
  <si>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</si>
  <si>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</si>
  <si>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</si>
  <si>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</si>
  <si>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</si>
  <si>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</si>
  <si>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</si>
  <si>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</si>
  <si>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</si>
  <si>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</si>
  <si>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</si>
  <si>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</si>
  <si>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</si>
  <si>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</si>
  <si>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</si>
  <si>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</si>
  <si>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</si>
  <si>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</si>
  <si>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</si>
  <si>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</si>
  <si>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</si>
  <si>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</si>
  <si>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</si>
  <si>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</si>
  <si>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</si>
  <si>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</si>
  <si>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</si>
  <si>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</si>
  <si>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</si>
  <si>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</si>
  <si>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</si>
  <si>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</si>
  <si>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</si>
  <si>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</si>
  <si>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</si>
  <si>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</si>
  <si>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</si>
  <si>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</si>
  <si>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</si>
  <si>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</si>
  <si>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</si>
  <si>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</si>
  <si>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</si>
  <si>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</si>
  <si>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</si>
  <si>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</si>
  <si>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</si>
  <si>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</si>
  <si>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</si>
  <si>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</si>
  <si>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</si>
  <si>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</si>
  <si>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</si>
  <si>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</si>
  <si>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</si>
  <si>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</si>
  <si>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</si>
  <si>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</si>
  <si>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</si>
  <si>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</si>
  <si>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</si>
  <si>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</si>
  <si>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</si>
  <si>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</si>
  <si>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</si>
  <si>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</si>
  <si>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</si>
  <si>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</si>
  <si>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</si>
  <si>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</si>
  <si>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</si>
  <si>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</si>
  <si>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</si>
  <si>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</si>
  <si>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</si>
  <si>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</si>
  <si>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</si>
  <si>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</si>
  <si>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</si>
  <si>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</si>
  <si>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</si>
  <si>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</si>
  <si>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</si>
  <si>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</si>
  <si>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</si>
  <si>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</si>
  <si>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</si>
  <si>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</si>
  <si>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</si>
  <si>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</si>
  <si>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</si>
  <si>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</si>
  <si>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</si>
  <si>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</si>
  <si>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</si>
  <si>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</si>
  <si>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</si>
  <si>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</si>
  <si>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</si>
  <si>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</si>
  <si>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</si>
  <si>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</si>
  <si>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</si>
  <si>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</si>
  <si>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</si>
  <si>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</si>
  <si>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</si>
  <si>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</si>
  <si>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</si>
  <si>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</si>
  <si>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</si>
  <si>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</si>
  <si>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</si>
  <si>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</si>
  <si>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</si>
  <si>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</si>
  <si>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</si>
  <si>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</si>
  <si>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</si>
  <si>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</si>
  <si>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</si>
  <si>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</si>
  <si>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</si>
  <si>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</si>
  <si>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</si>
  <si>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</si>
  <si>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</si>
  <si>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</si>
  <si>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</si>
  <si>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</si>
  <si>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</si>
  <si>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</si>
  <si>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</si>
  <si>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</si>
  <si>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</si>
  <si>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</si>
  <si>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</si>
  <si>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</si>
  <si>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</si>
  <si>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</si>
  <si>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</si>
  <si>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</si>
  <si>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</si>
  <si>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</si>
  <si>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</si>
  <si>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</si>
  <si>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</si>
  <si>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</si>
  <si>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</si>
  <si>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</si>
  <si>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</si>
  <si>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</si>
  <si>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</si>
  <si>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</si>
  <si>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</si>
  <si>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</si>
  <si>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</si>
  <si>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</si>
  <si>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</si>
  <si>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</si>
  <si>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</si>
  <si>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</si>
  <si>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</si>
  <si>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</si>
  <si>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</si>
  <si>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</si>
  <si>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</si>
  <si>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</si>
  <si>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</si>
  <si>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</si>
  <si>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</si>
  <si>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</si>
  <si>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</si>
  <si>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</si>
  <si>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</si>
  <si>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</si>
  <si>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</si>
  <si>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</si>
  <si>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</si>
  <si>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</si>
  <si>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</si>
  <si>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</si>
  <si>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</si>
  <si>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</si>
  <si>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</si>
  <si>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</si>
  <si>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</si>
  <si>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</si>
  <si>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</si>
  <si>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</si>
  <si>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</si>
  <si>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</si>
  <si>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</si>
  <si>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</si>
  <si>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</si>
  <si>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</si>
  <si>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</si>
  <si>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</si>
  <si>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</si>
  <si>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</si>
  <si>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</si>
  <si>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</si>
  <si>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</si>
  <si>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</si>
  <si>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</si>
  <si>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</si>
  <si>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</si>
  <si>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</si>
  <si>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</si>
  <si>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</si>
  <si>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</si>
  <si>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</si>
  <si>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</si>
  <si>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</si>
  <si>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</si>
  <si>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</si>
  <si>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</si>
  <si>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</si>
  <si>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</si>
  <si>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</si>
  <si>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</si>
  <si>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</si>
  <si>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</si>
  <si>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</si>
  <si>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</si>
  <si>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</si>
  <si>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</si>
  <si>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</si>
  <si>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</si>
  <si>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</si>
  <si>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</si>
  <si>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</si>
  <si>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</si>
  <si>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</si>
  <si>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</si>
  <si>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</si>
  <si>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</si>
  <si>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</si>
  <si>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</si>
  <si>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</si>
  <si>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</si>
  <si>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</si>
  <si>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</si>
  <si>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</si>
  <si>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</si>
  <si>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</si>
  <si>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</si>
  <si>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</si>
  <si>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</si>
  <si>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</si>
  <si>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</si>
  <si>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</si>
  <si>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</si>
  <si>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</si>
  <si>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</si>
  <si>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</si>
  <si>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</si>
  <si>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</si>
  <si>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</si>
  <si>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</si>
  <si>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</si>
  <si>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</si>
  <si>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</si>
  <si>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</si>
  <si>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</si>
  <si>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</si>
  <si>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</si>
  <si>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</si>
  <si>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</si>
  <si>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</si>
  <si>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</si>
  <si>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</si>
  <si>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</si>
  <si>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</si>
  <si>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</si>
  <si>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</si>
  <si>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</si>
  <si>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</si>
  <si>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</si>
  <si>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</si>
  <si>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</si>
  <si>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</si>
  <si>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</si>
  <si>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</si>
  <si>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</si>
  <si>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</si>
  <si>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</si>
  <si>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</si>
  <si>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</si>
  <si>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</si>
  <si>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</si>
  <si>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</si>
  <si>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</si>
  <si>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</si>
  <si>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</si>
  <si>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</si>
  <si>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</si>
  <si>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</si>
  <si>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</si>
  <si>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</si>
  <si>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</si>
  <si>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</si>
  <si>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</si>
  <si>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</si>
  <si>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</si>
  <si>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</si>
  <si>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</si>
  <si>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</si>
  <si>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</si>
  <si>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</si>
  <si>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</si>
  <si>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</si>
  <si>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</si>
  <si>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</si>
  <si>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</si>
  <si>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</si>
  <si>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</si>
  <si>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</si>
  <si>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</si>
  <si>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</si>
  <si>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</si>
  <si>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</si>
  <si>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</si>
  <si>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</si>
  <si>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</si>
  <si>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</si>
  <si>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</si>
  <si>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</si>
  <si>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</si>
  <si>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</si>
  <si>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</si>
  <si>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</si>
  <si>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</si>
  <si>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</si>
  <si>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</si>
  <si>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</si>
  <si>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</si>
  <si>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</si>
  <si>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</si>
  <si>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</si>
  <si>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</si>
  <si>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</si>
  <si>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</si>
  <si>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</si>
  <si>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</si>
  <si>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</si>
  <si>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</si>
  <si>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</si>
  <si>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</si>
  <si>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</si>
  <si>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</si>
  <si>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</si>
  <si>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</si>
  <si>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</si>
  <si>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</si>
  <si>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</si>
  <si>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</si>
  <si>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</si>
  <si>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</si>
  <si>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</si>
  <si>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</si>
  <si>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</si>
  <si>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</si>
  <si>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</si>
  <si>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</si>
  <si>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</si>
  <si>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</si>
  <si>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</si>
  <si>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</si>
  <si>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</si>
  <si>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</si>
  <si>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</si>
  <si>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</si>
  <si>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</si>
  <si>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</si>
  <si>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</si>
  <si>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</si>
  <si>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</si>
  <si>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</si>
  <si>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</si>
  <si>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</si>
  <si>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</si>
  <si>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</si>
  <si>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</si>
  <si>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</si>
  <si>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</si>
  <si>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</si>
  <si>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</si>
  <si>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</si>
  <si>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</si>
  <si>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</si>
  <si>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</si>
  <si>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</si>
  <si>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</si>
  <si>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</si>
  <si>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</si>
  <si>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</si>
  <si>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</si>
  <si>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</si>
  <si>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</si>
  <si>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</si>
  <si>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</si>
  <si>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</si>
  <si>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</si>
  <si>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</si>
  <si>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</si>
  <si>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</si>
  <si>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</si>
  <si>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</si>
  <si>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</si>
  <si>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</si>
  <si>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</si>
  <si>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</si>
  <si>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</si>
  <si>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</si>
  <si>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</si>
  <si>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</si>
  <si>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</si>
  <si>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</si>
  <si>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</si>
  <si>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</si>
  <si>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</si>
  <si>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</si>
  <si>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</si>
  <si>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</si>
  <si>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</si>
  <si>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</si>
  <si>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</si>
  <si>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</si>
  <si>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</si>
  <si>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</si>
  <si>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</si>
  <si>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</si>
  <si>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</si>
  <si>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</si>
  <si>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</si>
  <si>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</si>
  <si>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</si>
  <si>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</si>
  <si>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</si>
  <si>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</si>
  <si>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</si>
  <si>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</si>
  <si>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</si>
  <si>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</si>
  <si>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</si>
  <si>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</si>
  <si>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</si>
  <si>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</si>
  <si>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</si>
  <si>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</si>
  <si>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</si>
  <si>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</si>
  <si>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</si>
  <si>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</si>
  <si>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</si>
  <si>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</si>
  <si>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</si>
  <si>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</si>
  <si>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</si>
  <si>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</si>
  <si>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</si>
  <si>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</si>
  <si>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</si>
  <si>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</si>
  <si>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</si>
  <si>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</si>
  <si>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</si>
  <si>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</si>
  <si>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</si>
  <si>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</si>
  <si>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</si>
  <si>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</si>
  <si>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</si>
  <si>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</si>
  <si>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</si>
  <si>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</si>
  <si>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</si>
  <si>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</si>
  <si>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</si>
  <si>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</si>
  <si>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</si>
  <si>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</si>
  <si>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</si>
  <si>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</si>
  <si>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</si>
  <si>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</si>
  <si>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</si>
  <si>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</si>
  <si>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</si>
  <si>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</si>
  <si>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</si>
  <si>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</si>
  <si>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</si>
  <si>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</si>
  <si>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</si>
  <si>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</si>
  <si>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</si>
  <si>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</si>
  <si>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</si>
  <si>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</si>
  <si>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</si>
  <si>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</si>
  <si>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</si>
  <si>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</si>
  <si>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</si>
  <si>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</si>
  <si>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</si>
  <si>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</si>
  <si>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</si>
  <si>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</si>
  <si>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</si>
  <si>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</si>
  <si>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</si>
  <si>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</si>
  <si>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</si>
  <si>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</si>
  <si>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</si>
  <si>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</si>
  <si>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</si>
  <si>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</si>
  <si>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</si>
  <si>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</si>
  <si>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</si>
  <si>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</si>
  <si>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</si>
  <si>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</si>
  <si>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</si>
  <si>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</si>
  <si>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</si>
  <si>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</si>
  <si>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</si>
  <si>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</si>
  <si>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</si>
  <si>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</si>
  <si>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</si>
  <si>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</si>
  <si>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</si>
  <si>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</si>
  <si>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</si>
  <si>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</si>
  <si>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</si>
  <si>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</si>
  <si>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</si>
  <si>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</si>
  <si>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</si>
  <si>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</si>
  <si>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</si>
  <si>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</si>
  <si>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</si>
  <si>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</si>
  <si>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</si>
  <si>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</si>
  <si>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</si>
  <si>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</si>
  <si>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</si>
  <si>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</si>
  <si>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</si>
  <si>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</si>
  <si>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</si>
  <si>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</si>
  <si>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</si>
  <si>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</si>
  <si>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</si>
  <si>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</si>
  <si>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</si>
  <si>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</si>
  <si>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</si>
  <si>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</si>
  <si>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</si>
  <si>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</si>
  <si>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</si>
  <si>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</si>
  <si>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</si>
  <si>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</si>
  <si>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</si>
  <si>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</si>
  <si>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</si>
  <si>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</si>
  <si>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</si>
  <si>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</si>
  <si>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</si>
  <si>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</si>
  <si>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</si>
  <si>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</si>
  <si>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</si>
  <si>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</si>
  <si>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</si>
  <si>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</si>
  <si>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</si>
  <si>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</si>
  <si>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</si>
  <si>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</si>
  <si>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</si>
  <si>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</si>
  <si>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</si>
  <si>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</si>
  <si>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</si>
  <si>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</si>
  <si>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</si>
  <si>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</si>
  <si>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</si>
  <si>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</si>
  <si>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</si>
  <si>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</si>
  <si>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</si>
  <si>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</si>
  <si>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</si>
  <si>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</si>
  <si>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</si>
  <si>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</si>
  <si>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</si>
  <si>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</si>
  <si>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</si>
  <si>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</si>
  <si>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</si>
  <si>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</si>
  <si>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</si>
  <si>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</si>
  <si>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</si>
  <si>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</si>
  <si>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</si>
  <si>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</si>
  <si>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</si>
  <si>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</si>
  <si>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</si>
  <si>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</si>
  <si>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</si>
  <si>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</si>
  <si>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</si>
  <si>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</si>
  <si>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</si>
  <si>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</si>
  <si>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</si>
  <si>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</si>
  <si>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</si>
  <si>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</si>
  <si>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</si>
  <si>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</si>
  <si>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</si>
  <si>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</si>
  <si>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</si>
  <si>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</si>
  <si>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</si>
  <si>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</si>
  <si>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</si>
  <si>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</si>
  <si>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</si>
  <si>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</si>
  <si>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</si>
  <si>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</si>
  <si>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</si>
  <si>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</si>
  <si>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</si>
  <si>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</si>
  <si>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</si>
  <si>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</si>
  <si>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</si>
  <si>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</si>
  <si>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</si>
  <si>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</si>
  <si>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</si>
  <si>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</si>
  <si>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</si>
  <si>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</si>
  <si>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</si>
  <si>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</si>
  <si>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</si>
  <si>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</si>
  <si>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</si>
  <si>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</si>
  <si>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</si>
  <si>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</si>
  <si>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</si>
  <si>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</si>
  <si>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</si>
  <si>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</si>
  <si>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</si>
  <si>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</si>
  <si>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</si>
  <si>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</si>
  <si>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</si>
  <si>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</si>
  <si>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</si>
  <si>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</si>
  <si>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</si>
  <si>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</si>
  <si>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</si>
  <si>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</si>
  <si>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</si>
  <si>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</si>
  <si>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</si>
  <si>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</si>
  <si>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</si>
  <si>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</si>
  <si>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</si>
  <si>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</si>
  <si>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</si>
  <si>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</si>
  <si>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</si>
  <si>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</si>
  <si>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</si>
  <si>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</si>
  <si>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</si>
  <si>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</si>
  <si>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</si>
  <si>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</si>
  <si>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</si>
  <si>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</si>
  <si>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</si>
  <si>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</si>
  <si>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</si>
  <si>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</si>
  <si>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</si>
  <si>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</si>
  <si>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</si>
  <si>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</si>
  <si>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</si>
  <si>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</si>
  <si>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</si>
  <si>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</si>
  <si>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</si>
  <si>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</si>
  <si>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</si>
  <si>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</si>
  <si>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</si>
  <si>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</si>
  <si>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</si>
  <si>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</si>
  <si>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</si>
  <si>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</si>
  <si>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</si>
  <si>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</si>
  <si>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</si>
  <si>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</si>
  <si>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</si>
  <si>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</si>
  <si>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</si>
  <si>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</si>
  <si>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</si>
  <si>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</si>
  <si>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</si>
  <si>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</si>
  <si>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</si>
  <si>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</si>
  <si>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</si>
  <si>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</si>
  <si>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</si>
  <si>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</si>
  <si>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</si>
  <si>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</si>
  <si>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</si>
  <si>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</si>
  <si>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</si>
  <si>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</si>
  <si>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</si>
  <si>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</si>
  <si>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</si>
  <si>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</si>
  <si>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</si>
  <si>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</si>
  <si>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</si>
  <si>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</si>
  <si>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</si>
  <si>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</si>
  <si>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</si>
  <si>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</si>
  <si>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</si>
  <si>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</si>
  <si>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</si>
  <si>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</si>
  <si>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</si>
  <si>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</si>
  <si>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</si>
  <si>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</si>
  <si>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</si>
  <si>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</si>
  <si>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</si>
  <si>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</si>
  <si>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</si>
  <si>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</si>
  <si>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</si>
  <si>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</si>
  <si>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</si>
  <si>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</si>
  <si>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</si>
  <si>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</si>
  <si>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</si>
  <si>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</si>
  <si>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</si>
  <si>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</si>
  <si>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</si>
  <si>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</si>
  <si>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</si>
  <si>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</si>
  <si>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</si>
  <si>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</si>
  <si>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</si>
  <si>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</si>
  <si>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</si>
  <si>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</si>
  <si>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</si>
  <si>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</si>
  <si>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</si>
  <si>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</si>
  <si>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</si>
  <si>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</si>
  <si>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</si>
  <si>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</si>
  <si>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</si>
  <si>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</si>
  <si>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</si>
  <si>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</si>
  <si>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</si>
  <si>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</si>
  <si>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</si>
  <si>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</si>
  <si>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</si>
  <si>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</si>
  <si>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</si>
  <si>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</si>
  <si>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</si>
  <si>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</si>
  <si>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</si>
  <si>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</si>
  <si>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</si>
  <si>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</si>
  <si>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</si>
  <si>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</si>
  <si>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</si>
  <si>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</si>
  <si>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</si>
  <si>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</si>
  <si>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</si>
  <si>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</si>
  <si>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</si>
  <si>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</si>
  <si>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</si>
  <si>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</si>
  <si>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</si>
  <si>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</si>
  <si>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</si>
  <si>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</si>
  <si>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</si>
  <si>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</si>
  <si>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</si>
  <si>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</si>
  <si>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</si>
  <si>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</si>
  <si>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</si>
  <si>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</si>
  <si>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</si>
  <si>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</si>
  <si>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</si>
  <si>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</si>
  <si>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</si>
  <si>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</si>
  <si>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</si>
  <si>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</si>
  <si>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</si>
  <si>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</si>
  <si>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</si>
  <si>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</si>
  <si>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</si>
  <si>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</si>
  <si>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</si>
  <si>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</si>
  <si>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</si>
  <si>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</si>
  <si>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</si>
  <si>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</si>
  <si>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</si>
  <si>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</si>
  <si>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</si>
  <si>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</si>
  <si>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</si>
  <si>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</si>
  <si>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</si>
  <si>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</si>
  <si>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</si>
  <si>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</si>
  <si>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</si>
  <si>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</si>
  <si>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</si>
  <si>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</si>
  <si>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</si>
  <si>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</si>
  <si>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</si>
  <si>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</si>
  <si>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</si>
  <si>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</si>
  <si>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</si>
  <si>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</si>
  <si>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</si>
  <si>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</si>
  <si>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</si>
  <si>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</si>
  <si>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</si>
  <si>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</si>
  <si>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</si>
  <si>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</si>
  <si>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</si>
  <si>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</si>
  <si>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</si>
  <si>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</si>
  <si>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</si>
  <si>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</si>
  <si>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</si>
  <si>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</si>
  <si>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</si>
  <si>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</si>
  <si>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</si>
  <si>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</si>
  <si>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</si>
  <si>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</si>
  <si>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</si>
  <si>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</si>
  <si>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</si>
  <si>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</si>
  <si>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</si>
  <si>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</si>
  <si>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</si>
  <si>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</si>
  <si>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</si>
  <si>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</si>
  <si>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</si>
  <si>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</si>
  <si>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</si>
  <si>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</si>
  <si>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</si>
  <si>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</si>
  <si>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</si>
  <si>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</si>
  <si>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</si>
  <si>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</si>
  <si>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</si>
  <si>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</si>
  <si>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</si>
  <si>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</si>
  <si>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</si>
  <si>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</si>
  <si>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</si>
  <si>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</si>
  <si>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</si>
  <si>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</si>
  <si>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</si>
  <si>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</si>
  <si>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</si>
  <si>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</si>
  <si>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</si>
  <si>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</si>
  <si>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</si>
  <si>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</si>
  <si>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</si>
  <si>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</si>
  <si>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</si>
  <si>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</si>
  <si>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</si>
  <si>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</si>
  <si>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</si>
  <si>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</si>
  <si>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</si>
  <si>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</si>
  <si>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</si>
  <si>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</si>
  <si>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</si>
  <si>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</si>
  <si>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</si>
  <si>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</si>
  <si>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</si>
  <si>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</si>
  <si>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</si>
  <si>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</si>
  <si>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</si>
  <si>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</si>
  <si>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</si>
  <si>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</si>
  <si>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</si>
  <si>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</si>
  <si>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</si>
  <si>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</si>
  <si>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</si>
  <si>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</si>
  <si>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</si>
  <si>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</si>
  <si>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</si>
  <si>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</si>
  <si>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</si>
  <si>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</si>
  <si>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</si>
  <si>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</si>
  <si>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</si>
  <si>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</si>
  <si>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</si>
  <si>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</si>
  <si>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</si>
  <si>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</si>
  <si>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</si>
  <si>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</si>
  <si>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</si>
  <si>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</si>
  <si>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</si>
  <si>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</si>
  <si>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</si>
  <si>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</si>
  <si>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</si>
  <si>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</si>
  <si>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</si>
  <si>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</si>
  <si>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</si>
  <si>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</si>
  <si>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</si>
  <si>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</si>
  <si>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</si>
  <si>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</si>
  <si>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</si>
  <si>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</si>
  <si>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</si>
  <si>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</si>
  <si>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</si>
  <si>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</si>
  <si>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</si>
  <si>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</si>
  <si>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</si>
  <si>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</si>
  <si>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</si>
  <si>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</si>
  <si>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</si>
  <si>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</si>
  <si>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</si>
  <si>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</si>
  <si>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</si>
  <si>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</si>
  <si>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</si>
  <si>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</si>
  <si>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</si>
  <si>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</si>
  <si>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</si>
  <si>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</si>
  <si>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</si>
  <si>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</si>
  <si>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</si>
  <si>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</si>
  <si>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</si>
  <si>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</si>
  <si>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</si>
  <si>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</si>
  <si>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</si>
  <si>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</si>
  <si>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</si>
  <si>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</si>
  <si>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</si>
  <si>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</si>
  <si>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</si>
  <si>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</si>
  <si>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</si>
  <si>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</si>
  <si>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</si>
  <si>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</si>
  <si>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</si>
  <si>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</si>
  <si>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</si>
  <si>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</si>
  <si>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</si>
  <si>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</si>
  <si>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</si>
  <si>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</si>
  <si>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</si>
  <si>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</si>
  <si>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</si>
  <si>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</si>
  <si>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</si>
  <si>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</si>
  <si>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</si>
  <si>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</si>
  <si>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</si>
  <si>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</si>
  <si>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</si>
  <si>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</si>
  <si>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</si>
  <si>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</si>
  <si>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</si>
  <si>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</si>
  <si>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</si>
  <si>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</si>
  <si>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</si>
  <si>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</si>
  <si>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</si>
  <si>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</si>
  <si>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</si>
  <si>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</si>
  <si>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</si>
  <si>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</si>
  <si>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</si>
  <si>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</si>
  <si>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</si>
  <si>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</si>
  <si>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</si>
  <si>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</si>
  <si>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</si>
  <si>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</si>
  <si>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</si>
  <si>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</si>
  <si>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</si>
  <si>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</si>
  <si>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</si>
  <si>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</si>
  <si>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</si>
  <si>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</si>
  <si>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</si>
  <si>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</si>
  <si>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</si>
  <si>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</si>
  <si>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</si>
  <si>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</si>
  <si>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</si>
  <si>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</si>
  <si>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</si>
  <si>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</si>
  <si>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</si>
  <si>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</si>
  <si>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</si>
  <si>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</si>
  <si>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</si>
  <si>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</si>
  <si>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</si>
  <si>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</si>
  <si>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</si>
  <si>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</si>
  <si>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</si>
  <si>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</si>
  <si>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</si>
  <si>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</si>
  <si>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</si>
  <si>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</si>
  <si>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</si>
  <si>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</si>
  <si>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</si>
  <si>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</si>
  <si>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</si>
  <si>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</si>
  <si>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</si>
  <si>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</si>
  <si>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</si>
  <si>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</si>
  <si>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</si>
  <si>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</si>
  <si>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</si>
  <si>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</si>
  <si>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</si>
  <si>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</si>
  <si>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</si>
  <si>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</si>
  <si>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</si>
  <si>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</si>
  <si>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</si>
  <si>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</si>
  <si>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</si>
  <si>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</si>
  <si>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</si>
  <si>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</si>
  <si>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</si>
  <si>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</si>
  <si>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</si>
  <si>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</si>
  <si>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</si>
  <si>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</si>
  <si>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</si>
  <si>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</si>
  <si>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</si>
  <si>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</si>
  <si>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</si>
  <si>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</si>
  <si>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</si>
  <si>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</si>
  <si>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</si>
  <si>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</si>
  <si>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</si>
  <si>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</si>
  <si>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</si>
  <si>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</si>
  <si>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</si>
  <si>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</si>
  <si>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</si>
  <si>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</si>
  <si>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</si>
  <si>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</si>
  <si>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</si>
  <si>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</si>
  <si>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</si>
  <si>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</si>
  <si>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</si>
  <si>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</si>
  <si>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</si>
  <si>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</si>
  <si>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</si>
  <si>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</si>
  <si>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</si>
  <si>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</si>
  <si>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</si>
  <si>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</si>
  <si>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</si>
  <si>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</si>
  <si>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</si>
  <si>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</si>
  <si>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</si>
  <si>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</si>
  <si>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</si>
  <si>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</si>
  <si>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</si>
  <si>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</si>
  <si>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</si>
  <si>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</si>
  <si>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</si>
  <si>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</si>
  <si>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</si>
  <si>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</si>
  <si>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</si>
  <si>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</si>
  <si>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</si>
  <si>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</si>
  <si>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</si>
  <si>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</si>
  <si>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</si>
  <si>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</si>
  <si>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</si>
  <si>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</si>
  <si>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</si>
  <si>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</si>
  <si>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</si>
  <si>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</si>
  <si>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</si>
  <si>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</si>
  <si>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</si>
  <si>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</si>
  <si>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</si>
  <si>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</si>
  <si>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</si>
  <si>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</si>
  <si>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</si>
  <si>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</si>
  <si>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</si>
  <si>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</si>
  <si>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</si>
  <si>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</si>
  <si>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</si>
  <si>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</si>
  <si>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</si>
  <si>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</si>
  <si>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</si>
  <si>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</si>
  <si>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</si>
  <si>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</si>
  <si>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</si>
  <si>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</si>
  <si>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</si>
  <si>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</si>
  <si>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</si>
  <si>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</si>
  <si>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</si>
  <si>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</si>
  <si>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</si>
  <si>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</si>
  <si>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</si>
  <si>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</si>
  <si>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</si>
  <si>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</si>
  <si>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</si>
  <si>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</si>
  <si>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</si>
  <si>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</si>
  <si>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</si>
  <si>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</si>
  <si>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</si>
  <si>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</si>
  <si>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</si>
  <si>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</si>
  <si>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</si>
  <si>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</si>
  <si>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</si>
  <si>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</si>
  <si>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</si>
  <si>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</si>
  <si>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</si>
  <si>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</si>
  <si>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</si>
  <si>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</si>
  <si>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</si>
  <si>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</si>
  <si>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</si>
  <si>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</si>
  <si>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</si>
  <si>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</si>
  <si>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</si>
  <si>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</si>
  <si>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</si>
  <si>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</si>
  <si>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</si>
  <si>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</si>
  <si>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</si>
  <si>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</si>
  <si>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</si>
  <si>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</si>
  <si>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</si>
  <si>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</si>
  <si>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</si>
  <si>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</si>
  <si>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</si>
  <si>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</si>
  <si>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</si>
  <si>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</si>
  <si>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</si>
  <si>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</si>
  <si>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</si>
  <si>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</si>
  <si>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</si>
  <si>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</si>
  <si>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</si>
  <si>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</si>
  <si>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</si>
  <si>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</si>
  <si>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</si>
  <si>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</si>
  <si>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</si>
  <si>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</si>
  <si>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</si>
  <si>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</si>
  <si>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</si>
  <si>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</si>
  <si>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</si>
  <si>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</si>
  <si>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</si>
  <si>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</si>
  <si>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</si>
  <si>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</si>
  <si>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</si>
  <si>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</si>
  <si>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</si>
  <si>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</si>
  <si>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</si>
  <si>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</si>
  <si>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</si>
  <si>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</si>
  <si>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</si>
  <si>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</si>
  <si>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</si>
  <si>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</si>
  <si>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</si>
  <si>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</si>
  <si>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</si>
  <si>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</si>
  <si>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</si>
  <si>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</si>
  <si>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</si>
  <si>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</si>
  <si>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</si>
  <si>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</si>
  <si>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</si>
  <si>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</si>
  <si>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</si>
  <si>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</si>
  <si>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</si>
  <si>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</si>
  <si>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</si>
  <si>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</si>
  <si>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</si>
  <si>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</si>
  <si>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</si>
  <si>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</si>
  <si>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</si>
  <si>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</si>
  <si>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</si>
  <si>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</si>
  <si>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</si>
  <si>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</si>
  <si>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</si>
  <si>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</si>
  <si>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</si>
  <si>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</si>
  <si>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</si>
  <si>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</si>
  <si>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</si>
  <si>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</si>
  <si>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</si>
  <si>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</si>
  <si>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</si>
  <si>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</si>
  <si>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</si>
  <si>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</si>
  <si>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</si>
  <si>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</si>
  <si>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</si>
  <si>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</si>
  <si>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</si>
  <si>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</si>
  <si>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</si>
  <si>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</si>
  <si>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</si>
  <si>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</si>
  <si>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</si>
  <si>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</si>
  <si>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</si>
  <si>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</si>
  <si>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</si>
  <si>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</si>
  <si>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</si>
  <si>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</si>
  <si>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</si>
  <si>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</si>
  <si>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</si>
  <si>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</si>
  <si>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</si>
  <si>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</si>
  <si>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</si>
  <si>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</si>
  <si>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</si>
  <si>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</si>
  <si>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</si>
  <si>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</si>
  <si>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</si>
  <si>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</si>
  <si>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</si>
  <si>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</si>
  <si>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</si>
  <si>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</si>
  <si>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</si>
  <si>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</si>
  <si>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</si>
  <si>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</si>
  <si>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</si>
  <si>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</si>
  <si>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</si>
  <si>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</si>
  <si>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</si>
  <si>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</si>
  <si>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</si>
  <si>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</si>
  <si>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</si>
  <si>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</si>
  <si>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</si>
  <si>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</si>
  <si>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</si>
  <si>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</si>
  <si>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</si>
  <si>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</si>
  <si>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</si>
  <si>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</si>
  <si>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</si>
  <si>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</si>
  <si>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</si>
  <si>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</si>
  <si>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</si>
  <si>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</si>
  <si>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</si>
  <si>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</si>
  <si>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</si>
  <si>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</si>
  <si>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</si>
  <si>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</si>
  <si>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</si>
  <si>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</si>
  <si>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</si>
  <si>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</si>
  <si>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</si>
  <si>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</si>
  <si>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</si>
  <si>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</si>
  <si>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</si>
  <si>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</si>
  <si>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</si>
  <si>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</si>
  <si>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</si>
  <si>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</si>
  <si>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</si>
  <si>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</si>
  <si>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</si>
  <si>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</si>
  <si>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</si>
  <si>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</si>
  <si>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</si>
  <si>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</si>
  <si>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</si>
  <si>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</si>
  <si>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</si>
  <si>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</si>
  <si>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</si>
  <si>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</si>
  <si>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</si>
  <si>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</si>
  <si>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</si>
  <si>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</si>
  <si>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</si>
  <si>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</si>
  <si>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</si>
  <si>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</si>
  <si>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</si>
  <si>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</si>
  <si>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</si>
  <si>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</si>
  <si>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</si>
  <si>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</si>
  <si>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</si>
  <si>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</si>
  <si>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</si>
  <si>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</si>
  <si>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</si>
  <si>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</si>
  <si>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</si>
  <si>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</si>
  <si>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</si>
  <si>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</si>
  <si>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</si>
  <si>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</si>
  <si>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</si>
  <si>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</si>
  <si>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</si>
  <si>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</si>
  <si>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</si>
  <si>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</si>
  <si>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</si>
  <si>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</si>
  <si>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</si>
  <si>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</si>
  <si>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</si>
  <si>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</si>
  <si>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</si>
  <si>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</si>
  <si>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</si>
  <si>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</si>
  <si>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</si>
  <si>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</si>
  <si>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</si>
  <si>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</si>
  <si>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</si>
  <si>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</si>
  <si>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</si>
  <si>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</si>
  <si>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</si>
  <si>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</si>
  <si>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</si>
  <si>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</si>
  <si>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</si>
  <si>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</si>
  <si>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</si>
  <si>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</si>
  <si>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</si>
  <si>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</si>
  <si>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</si>
  <si>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</si>
  <si>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</si>
  <si>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</si>
  <si>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</si>
  <si>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</si>
  <si>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</si>
  <si>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</si>
  <si>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</si>
  <si>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</si>
  <si>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</si>
  <si>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</si>
  <si>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</si>
  <si>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</si>
  <si>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</si>
  <si>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</si>
  <si>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</si>
  <si>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</si>
  <si>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</si>
  <si>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</si>
  <si>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</si>
  <si>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</si>
  <si>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</si>
  <si>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</si>
  <si>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</si>
  <si>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</si>
  <si>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</si>
  <si>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</si>
  <si>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</si>
  <si>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</si>
  <si>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</si>
  <si>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</si>
  <si>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</si>
  <si>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</si>
  <si>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</si>
  <si>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</si>
  <si>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</si>
  <si>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</si>
  <si>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</si>
  <si>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</si>
  <si>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</si>
  <si>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</si>
  <si>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</si>
  <si>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</si>
  <si>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</si>
  <si>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</si>
  <si>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</si>
  <si>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</si>
  <si>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</si>
  <si>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</si>
  <si>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</si>
  <si>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</si>
  <si>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</si>
  <si>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</si>
  <si>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</si>
  <si>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</si>
  <si>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</si>
  <si>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</si>
  <si>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</si>
  <si>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</si>
  <si>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</si>
  <si>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</si>
  <si>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</si>
  <si>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</si>
  <si>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</si>
  <si>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</si>
  <si>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</si>
  <si>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</si>
  <si>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</si>
  <si>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</si>
  <si>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</si>
  <si>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</si>
  <si>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</si>
  <si>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</si>
  <si>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</si>
  <si>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</si>
  <si>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</si>
  <si>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</si>
  <si>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</si>
  <si>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</si>
  <si>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</si>
  <si>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</si>
  <si>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</si>
  <si>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</si>
  <si>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</si>
  <si>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</si>
  <si>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</si>
  <si>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</si>
  <si>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</si>
  <si>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</si>
  <si>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</si>
  <si>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</si>
  <si>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</si>
  <si>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</si>
  <si>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</si>
  <si>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</si>
  <si>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</si>
  <si>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</si>
  <si>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</si>
  <si>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</si>
  <si>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</si>
  <si>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</si>
  <si>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</si>
  <si>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</si>
  <si>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</si>
  <si>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</si>
  <si>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</si>
  <si>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</si>
  <si>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</si>
  <si>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</si>
  <si>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</si>
  <si>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</si>
  <si>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</si>
  <si>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</si>
  <si>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</si>
  <si>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</si>
  <si>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</si>
  <si>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</si>
  <si>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</si>
  <si>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</si>
  <si>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</si>
  <si>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</si>
  <si>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</si>
  <si>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</si>
  <si>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</si>
  <si>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</si>
  <si>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</si>
  <si>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</si>
  <si>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</si>
  <si>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</si>
  <si>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</si>
  <si>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</si>
  <si>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</si>
  <si>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</si>
  <si>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</si>
  <si>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</si>
  <si>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</si>
  <si>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</si>
  <si>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</si>
  <si>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</si>
  <si>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</si>
  <si>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</si>
  <si>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</si>
  <si>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</si>
  <si>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</si>
  <si>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</si>
  <si>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</si>
  <si>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</si>
  <si>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</si>
  <si>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</si>
  <si>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</si>
  <si>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</si>
  <si>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</si>
  <si>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</si>
  <si>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</si>
  <si>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</si>
  <si>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</si>
  <si>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</si>
  <si>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</si>
  <si>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</si>
  <si>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</si>
  <si>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</si>
  <si>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</si>
  <si>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</si>
  <si>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</si>
  <si>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</si>
  <si>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</si>
  <si>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</si>
  <si>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</si>
  <si>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</si>
  <si>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</si>
  <si>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</si>
  <si>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</si>
  <si>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</si>
  <si>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</si>
  <si>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</si>
  <si>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</si>
  <si>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</si>
  <si>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</si>
  <si>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</si>
  <si>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</si>
  <si>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</si>
  <si>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</si>
  <si>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</si>
  <si>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</si>
  <si>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</si>
  <si>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</si>
  <si>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</si>
  <si>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</si>
  <si>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</si>
  <si>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</si>
  <si>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</si>
  <si>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</si>
  <si>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</si>
  <si>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</si>
  <si>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</si>
  <si>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</si>
  <si>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</si>
  <si>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</si>
  <si>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</si>
  <si>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</si>
  <si>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</si>
  <si>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</si>
  <si>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</si>
  <si>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</si>
  <si>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</si>
  <si>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</si>
  <si>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</si>
  <si>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</si>
  <si>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</si>
  <si>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</si>
  <si>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</si>
  <si>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</si>
  <si>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</si>
  <si>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</si>
  <si>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</si>
  <si>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</si>
  <si>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</si>
  <si>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</si>
  <si>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</si>
  <si>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</si>
  <si>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</si>
  <si>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</si>
  <si>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</si>
  <si>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</si>
  <si>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</si>
  <si>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</si>
  <si>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</si>
  <si>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</si>
  <si>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</si>
  <si>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</si>
  <si>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</si>
  <si>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</si>
  <si>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</si>
  <si>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</si>
  <si>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</si>
  <si>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</si>
  <si>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</si>
  <si>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</si>
  <si>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</si>
  <si>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</si>
  <si>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</si>
  <si>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</si>
  <si>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</si>
  <si>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</si>
  <si>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</si>
  <si>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</si>
  <si>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</si>
  <si>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</si>
  <si>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</si>
  <si>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</si>
  <si>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</si>
  <si>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</si>
  <si>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</si>
  <si>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</si>
  <si>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</si>
  <si>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</si>
  <si>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</si>
  <si>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</si>
  <si>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</si>
  <si>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</si>
  <si>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</si>
  <si>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</si>
  <si>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</si>
  <si>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</si>
  <si>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</si>
  <si>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</si>
  <si>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</si>
  <si>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</si>
  <si>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</si>
  <si>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</si>
  <si>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</si>
  <si>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</si>
  <si>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</si>
  <si>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</si>
  <si>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</si>
  <si>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</si>
  <si>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</si>
  <si>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</si>
  <si>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</si>
  <si>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</si>
  <si>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</si>
  <si>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</si>
  <si>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</si>
  <si>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</si>
  <si>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</si>
  <si>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</si>
  <si>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</si>
  <si>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</si>
  <si>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</si>
  <si>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</si>
  <si>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</si>
  <si>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</si>
  <si>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</si>
  <si>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</si>
  <si>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</si>
  <si>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</si>
  <si>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</si>
  <si>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</si>
  <si>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</si>
  <si>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</si>
  <si>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</si>
  <si>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</si>
  <si>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</si>
  <si>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</si>
  <si>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</si>
  <si>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</si>
  <si>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</si>
  <si>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</si>
  <si>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</si>
  <si>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</si>
  <si>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</si>
  <si>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</si>
  <si>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</si>
  <si>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</si>
  <si>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</si>
  <si>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</si>
  <si>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</si>
  <si>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</si>
  <si>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</si>
  <si>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</si>
  <si>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</si>
  <si>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</si>
  <si>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</si>
  <si>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</si>
  <si>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</si>
  <si>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</si>
  <si>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</si>
  <si>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</si>
  <si>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</si>
  <si>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</si>
  <si>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</si>
  <si>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</si>
  <si>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</si>
  <si>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</si>
  <si>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</si>
  <si>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</si>
  <si>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</si>
  <si>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</si>
  <si>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</si>
  <si>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</si>
  <si>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</si>
  <si>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</si>
  <si>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</si>
  <si>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</si>
  <si>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</si>
  <si>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</si>
  <si>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</si>
  <si>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</si>
  <si>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</si>
  <si>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</si>
  <si>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</si>
  <si>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</si>
  <si>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</si>
  <si>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</si>
  <si>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</si>
  <si>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</si>
  <si>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</si>
  <si>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</si>
  <si>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</si>
  <si>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</si>
  <si>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</si>
  <si>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</si>
  <si>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</si>
  <si>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</si>
  <si>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</si>
  <si>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</si>
  <si>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</si>
  <si>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</si>
  <si>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</si>
  <si>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</si>
  <si>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</si>
  <si>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</si>
  <si>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</si>
  <si>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</si>
  <si>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</si>
  <si>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</si>
  <si>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</si>
  <si>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</si>
  <si>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</si>
  <si>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</si>
  <si>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</si>
  <si>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</si>
  <si>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</si>
  <si>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</si>
  <si>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</si>
  <si>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</si>
  <si>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</si>
  <si>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</si>
  <si>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</si>
  <si>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</si>
  <si>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</si>
  <si>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</si>
  <si>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</si>
  <si>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</si>
  <si>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</si>
  <si>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</si>
  <si>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</si>
  <si>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</si>
  <si>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</si>
  <si>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</si>
  <si>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</si>
  <si>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</si>
  <si>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</si>
  <si>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</si>
  <si>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</si>
  <si>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</si>
  <si>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</si>
  <si>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</si>
  <si>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</si>
  <si>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</si>
  <si>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</si>
  <si>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</si>
  <si>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</si>
  <si>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</si>
  <si>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</si>
  <si>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</si>
  <si>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</si>
  <si>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</si>
  <si>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</si>
  <si>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</si>
  <si>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</si>
  <si>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</si>
  <si>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</si>
  <si>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</si>
  <si>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</si>
  <si>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</si>
  <si>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</si>
  <si>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</si>
  <si>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</si>
  <si>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</si>
  <si>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</si>
  <si>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</si>
  <si>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</si>
  <si>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</si>
  <si>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</si>
  <si>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</si>
  <si>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</si>
  <si>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</si>
  <si>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</si>
  <si>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</si>
  <si>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</si>
  <si>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</si>
  <si>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</si>
  <si>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</si>
  <si>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</si>
  <si>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</si>
  <si>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</si>
  <si>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</si>
  <si>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</si>
  <si>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</si>
  <si>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</si>
  <si>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</si>
  <si>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</si>
  <si>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</si>
  <si>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</si>
  <si>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</si>
  <si>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</si>
  <si>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</si>
  <si>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</si>
  <si>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</si>
  <si>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</si>
  <si>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</si>
  <si>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</si>
  <si>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</si>
  <si>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</si>
  <si>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</si>
  <si>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</si>
  <si>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</si>
  <si>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</si>
  <si>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</si>
  <si>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</si>
  <si>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</si>
  <si>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</si>
  <si>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</si>
  <si>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</si>
  <si>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</si>
  <si>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</si>
  <si>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</si>
  <si>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</si>
  <si>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</si>
  <si>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</si>
  <si>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</si>
  <si>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</si>
  <si>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</si>
  <si>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</si>
  <si>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</si>
  <si>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</si>
  <si>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</si>
  <si>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</si>
  <si>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</si>
  <si>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</si>
  <si>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</si>
  <si>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</si>
  <si>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</si>
  <si>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</si>
  <si>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</si>
  <si>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</si>
  <si>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</si>
  <si>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</si>
  <si>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</si>
  <si>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</si>
  <si>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</si>
  <si>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</si>
  <si>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</si>
  <si>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</si>
  <si>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</si>
  <si>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</si>
  <si>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</si>
  <si>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</si>
  <si>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</si>
  <si>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</si>
  <si>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</si>
  <si>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</si>
  <si>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</si>
  <si>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</si>
  <si>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</si>
  <si>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</si>
  <si>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</si>
  <si>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</si>
  <si>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</si>
  <si>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</si>
  <si>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</si>
  <si>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</si>
  <si>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</si>
  <si>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</si>
  <si>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</si>
  <si>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</si>
  <si>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</si>
  <si>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</si>
  <si>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</si>
  <si>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</si>
  <si>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</si>
  <si>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</si>
  <si>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</si>
  <si>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</si>
  <si>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</si>
  <si>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</si>
  <si>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</si>
  <si>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</si>
  <si>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</si>
  <si>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</si>
  <si>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</si>
  <si>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</si>
  <si>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</si>
  <si>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</si>
  <si>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</si>
  <si>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</si>
  <si>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</si>
  <si>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</si>
  <si>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</si>
  <si>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</si>
  <si>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</si>
  <si>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</si>
  <si>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</si>
  <si>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</si>
  <si>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</si>
  <si>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</si>
  <si>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</si>
  <si>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</si>
  <si>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</si>
  <si>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</si>
  <si>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</si>
  <si>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</si>
  <si>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</si>
  <si>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</si>
  <si>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</si>
  <si>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</si>
  <si>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</si>
  <si>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</si>
  <si>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</si>
  <si>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</si>
  <si>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</si>
  <si>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</si>
  <si>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</si>
  <si>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</si>
  <si>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</si>
  <si>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</si>
  <si>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</si>
  <si>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</si>
  <si>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</si>
  <si>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</si>
  <si>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</si>
  <si>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</si>
  <si>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</si>
  <si>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</si>
  <si>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</si>
  <si>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</si>
  <si>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</si>
  <si>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</si>
  <si>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</si>
  <si>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</si>
  <si>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</si>
  <si>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</si>
  <si>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</si>
  <si>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</si>
  <si>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</si>
  <si>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</si>
  <si>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</si>
  <si>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</si>
  <si>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</si>
  <si>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</si>
  <si>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</si>
  <si>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</si>
  <si>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</si>
  <si>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</si>
  <si>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</si>
  <si>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</si>
  <si>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</si>
  <si>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</si>
  <si>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</si>
  <si>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</si>
  <si>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</si>
  <si>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</si>
  <si>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</si>
  <si>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</si>
  <si>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</si>
  <si>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</si>
  <si>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</si>
  <si>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</si>
  <si>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</si>
  <si>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</si>
  <si>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</si>
  <si>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</si>
  <si>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</si>
  <si>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</si>
  <si>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</si>
  <si>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</si>
  <si>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</si>
  <si>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</si>
  <si>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</si>
  <si>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</si>
  <si>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</si>
  <si>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</si>
  <si>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</si>
  <si>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</si>
  <si>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</si>
  <si>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</si>
  <si>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</si>
  <si>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</si>
  <si>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</si>
  <si>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</si>
  <si>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</si>
  <si>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</si>
  <si>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</si>
  <si>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</si>
  <si>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</si>
  <si>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</si>
  <si>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</si>
  <si>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</si>
  <si>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</si>
  <si>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</si>
  <si>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</si>
  <si>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</si>
  <si>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</si>
  <si>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</si>
  <si>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</si>
  <si>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</si>
  <si>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</si>
  <si>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</si>
  <si>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</si>
  <si>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</si>
  <si>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</si>
  <si>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</si>
  <si>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</si>
  <si>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</si>
  <si>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</si>
  <si>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</si>
  <si>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</si>
  <si>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</si>
  <si>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</si>
  <si>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</si>
  <si>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</si>
  <si>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</si>
  <si>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</si>
  <si>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</si>
  <si>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</si>
  <si>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</si>
  <si>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</si>
  <si>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</si>
  <si>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</si>
  <si>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</si>
  <si>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</si>
  <si>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</si>
  <si>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</si>
  <si>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</si>
  <si>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</si>
  <si>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</si>
  <si>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</si>
  <si>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</si>
  <si>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</si>
  <si>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</si>
  <si>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</si>
  <si>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</si>
  <si>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</si>
  <si>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</si>
  <si>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</si>
  <si>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</si>
  <si>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</si>
  <si>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</si>
  <si>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</si>
  <si>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</si>
  <si>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</si>
  <si>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</si>
  <si>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</si>
  <si>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</si>
  <si>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</si>
  <si>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</si>
  <si>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</si>
  <si>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</si>
  <si>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</si>
  <si>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</si>
  <si>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</si>
  <si>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</si>
  <si>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</si>
  <si>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</si>
  <si>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</si>
  <si>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</si>
  <si>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</si>
  <si>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</si>
  <si>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</si>
  <si>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</si>
  <si>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</si>
  <si>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</si>
  <si>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</si>
  <si>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</si>
  <si>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</si>
  <si>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</si>
  <si>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</si>
  <si>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</si>
  <si>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</si>
  <si>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</si>
  <si>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</si>
  <si>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</si>
  <si>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</si>
  <si>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</si>
  <si>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</si>
  <si>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</si>
  <si>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</si>
  <si>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</si>
  <si>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</si>
  <si>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</si>
  <si>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</si>
  <si>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</si>
  <si>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</si>
  <si>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</si>
  <si>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</si>
  <si>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</si>
  <si>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</si>
  <si>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</si>
  <si>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</si>
  <si>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</si>
  <si>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</si>
  <si>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</si>
  <si>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</si>
  <si>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</si>
  <si>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</si>
  <si>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</si>
  <si>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</si>
  <si>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</si>
  <si>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</si>
  <si>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</si>
  <si>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</si>
  <si>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</si>
  <si>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</si>
  <si>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</si>
  <si>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</si>
  <si>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</si>
  <si>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</si>
  <si>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</si>
  <si>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</si>
  <si>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</si>
  <si>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</si>
  <si>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</si>
  <si>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</si>
  <si>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</si>
  <si>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</si>
  <si>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</si>
  <si>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</si>
  <si>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</si>
  <si>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</si>
  <si>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</si>
  <si>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</si>
  <si>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</si>
  <si>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</si>
  <si>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</si>
  <si>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</si>
  <si>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</si>
  <si>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</si>
  <si>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</si>
  <si>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</si>
  <si>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</si>
  <si>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</si>
  <si>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</si>
  <si>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</si>
  <si>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</si>
  <si>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</si>
  <si>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</si>
  <si>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</si>
  <si>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</si>
  <si>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</si>
  <si>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</si>
  <si>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</si>
  <si>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</si>
  <si>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</si>
  <si>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</si>
  <si>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</si>
  <si>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</si>
  <si>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</si>
  <si>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</si>
  <si>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</si>
  <si>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</si>
  <si>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</si>
  <si>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</si>
  <si>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</si>
  <si>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</si>
  <si>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</si>
  <si>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</si>
  <si>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</si>
  <si>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</si>
  <si>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</si>
  <si>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</si>
  <si>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</si>
  <si>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</si>
  <si>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</si>
  <si>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</si>
  <si>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</si>
  <si>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</si>
  <si>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</si>
  <si>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</si>
  <si>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</si>
  <si>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</si>
  <si>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</si>
  <si>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</si>
  <si>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</si>
  <si>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</si>
  <si>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</si>
  <si>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</si>
  <si>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</si>
  <si>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</si>
  <si>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</si>
  <si>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</si>
  <si>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</si>
  <si>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</si>
  <si>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</si>
  <si>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</si>
  <si>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</si>
  <si>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</si>
  <si>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</si>
  <si>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</si>
  <si>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</si>
  <si>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</si>
  <si>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</si>
  <si>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</si>
  <si>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</si>
  <si>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</si>
  <si>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</si>
  <si>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</si>
  <si>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</si>
  <si>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</si>
  <si>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</si>
  <si>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</si>
  <si>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</si>
  <si>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</si>
  <si>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</si>
  <si>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</si>
  <si>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</si>
  <si>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</si>
  <si>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</si>
  <si>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</si>
  <si>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</si>
  <si>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</si>
  <si>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</si>
  <si>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</si>
  <si>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</si>
  <si>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</si>
  <si>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</si>
  <si>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</si>
  <si>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</si>
  <si>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</si>
  <si>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</si>
  <si>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</si>
  <si>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</si>
  <si>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</si>
  <si>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</si>
  <si>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</si>
  <si>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</si>
  <si>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</si>
  <si>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</si>
  <si>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</si>
  <si>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</si>
  <si>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</si>
  <si>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</si>
  <si>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</si>
  <si>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</si>
  <si>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</si>
  <si>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</si>
  <si>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</si>
  <si>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</si>
  <si>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</si>
  <si>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</si>
  <si>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</si>
  <si>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</si>
  <si>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</si>
  <si>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</si>
  <si>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</si>
  <si>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</si>
  <si>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</si>
  <si>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</si>
  <si>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</si>
  <si>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</si>
  <si>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</si>
  <si>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</si>
  <si>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</si>
  <si>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</si>
  <si>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</si>
  <si>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</si>
  <si>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</si>
  <si>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</si>
  <si>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</si>
  <si>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</si>
  <si>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</si>
  <si>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</si>
  <si>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</si>
  <si>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</si>
  <si>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</si>
  <si>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</si>
  <si>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</si>
  <si>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</si>
  <si>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</si>
  <si>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</si>
  <si>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</si>
  <si>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</si>
  <si>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</si>
  <si>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</si>
  <si>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</si>
  <si>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</si>
  <si>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</si>
  <si>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</si>
  <si>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</si>
  <si>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</si>
  <si>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</si>
  <si>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</si>
  <si>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</si>
  <si>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</si>
  <si>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</si>
  <si>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</si>
  <si>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</si>
  <si>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</si>
  <si>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</si>
  <si>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</si>
  <si>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</si>
  <si>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</si>
  <si>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</si>
  <si>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</si>
  <si>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</si>
  <si>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</si>
  <si>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</si>
  <si>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</si>
  <si>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</si>
  <si>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</si>
  <si>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</si>
  <si>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</si>
  <si>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</si>
  <si>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</si>
  <si>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</si>
  <si>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</si>
  <si>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</si>
  <si>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</si>
  <si>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</si>
  <si>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</si>
  <si>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</si>
  <si>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</si>
  <si>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</si>
  <si>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</si>
  <si>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</si>
  <si>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</si>
  <si>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</si>
  <si>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</si>
  <si>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</si>
  <si>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</si>
  <si>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</si>
  <si>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</si>
  <si>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</si>
  <si>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</si>
  <si>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</si>
  <si>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</si>
  <si>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</si>
  <si>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</si>
  <si>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</si>
  <si>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</si>
  <si>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</si>
  <si>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</si>
  <si>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</si>
  <si>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</si>
  <si>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</si>
  <si>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</si>
  <si>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</si>
  <si>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</si>
  <si>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</si>
  <si>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</si>
  <si>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</si>
  <si>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</si>
  <si>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</si>
  <si>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</si>
  <si>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</si>
  <si>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</si>
  <si>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</si>
  <si>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</si>
  <si>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</si>
  <si>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</si>
  <si>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</si>
  <si>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</si>
  <si>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</si>
  <si>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</si>
  <si>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</si>
  <si>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</si>
  <si>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</si>
  <si>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</si>
  <si>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</si>
  <si>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</si>
  <si>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</si>
  <si>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</si>
  <si>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</si>
  <si>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</si>
  <si>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</si>
  <si>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</si>
  <si>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</si>
  <si>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</si>
  <si>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</si>
  <si>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</si>
  <si>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</si>
  <si>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</si>
  <si>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</si>
  <si>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</si>
  <si>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</si>
  <si>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</si>
  <si>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</si>
  <si>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</si>
  <si>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</si>
  <si>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</si>
  <si>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</si>
  <si>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</si>
  <si>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</si>
  <si>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</si>
  <si>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</si>
  <si>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</si>
  <si>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</si>
  <si>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</si>
  <si>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</si>
  <si>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</si>
  <si>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</si>
  <si>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</si>
  <si>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</si>
  <si>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</si>
  <si>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</si>
  <si>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</si>
  <si>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</si>
  <si>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</si>
  <si>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</si>
  <si>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</si>
  <si>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</si>
  <si>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</si>
  <si>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</si>
  <si>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</si>
  <si>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</si>
  <si>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</si>
  <si>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</si>
  <si>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</si>
  <si>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</si>
  <si>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</si>
  <si>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</si>
  <si>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</si>
  <si>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</si>
  <si>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</si>
  <si>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</si>
  <si>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</si>
  <si>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</si>
  <si>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</si>
  <si>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</si>
  <si>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</si>
  <si>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</si>
  <si>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</si>
  <si>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</si>
  <si>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</si>
  <si>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</si>
  <si>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</si>
  <si>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</si>
  <si>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</si>
  <si>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</si>
  <si>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</si>
  <si>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</si>
  <si>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</si>
  <si>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</si>
  <si>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</si>
  <si>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</si>
  <si>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</si>
  <si>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</si>
  <si>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</si>
  <si>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</si>
  <si>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</si>
  <si>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</si>
  <si>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</si>
  <si>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</si>
  <si>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</si>
  <si>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</si>
  <si>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</si>
  <si>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</si>
  <si>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</si>
  <si>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</si>
  <si>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</si>
  <si>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</si>
  <si>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</si>
  <si>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</si>
  <si>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</si>
  <si>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</si>
  <si>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</si>
  <si>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</si>
  <si>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</si>
  <si>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</si>
  <si>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</si>
  <si>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</si>
  <si>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</si>
  <si>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</si>
  <si>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</si>
  <si>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</si>
  <si>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</si>
  <si>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</si>
  <si>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</si>
  <si>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</si>
  <si>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</si>
  <si>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</si>
  <si>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</si>
  <si>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</si>
  <si>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</si>
  <si>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</si>
  <si>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</si>
  <si>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</si>
  <si>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</si>
  <si>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</si>
  <si>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</si>
  <si>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</si>
  <si>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</si>
  <si>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</si>
  <si>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</si>
  <si>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</si>
  <si>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</si>
  <si>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</si>
  <si>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</si>
  <si>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</si>
  <si>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</si>
  <si>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</si>
  <si>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</si>
  <si>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</si>
  <si>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</si>
  <si>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</si>
  <si>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</si>
  <si>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</si>
  <si>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</si>
  <si>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</si>
  <si>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</si>
  <si>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</si>
  <si>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</si>
  <si>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</si>
  <si>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</si>
  <si>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</si>
  <si>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</si>
  <si>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</si>
  <si>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</si>
  <si>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</si>
  <si>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</si>
  <si>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</si>
  <si>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</si>
  <si>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</si>
  <si>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</si>
  <si>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</si>
  <si>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</si>
  <si>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</si>
  <si>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</si>
  <si>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</si>
  <si>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</si>
  <si>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</si>
  <si>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</si>
  <si>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</si>
  <si>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</si>
  <si>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</si>
  <si>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</si>
  <si>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</si>
  <si>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</si>
  <si>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</si>
  <si>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</si>
  <si>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</si>
  <si>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</si>
  <si>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</si>
  <si>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</si>
  <si>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</si>
  <si>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</si>
  <si>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</si>
  <si>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</si>
  <si>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</si>
  <si>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</si>
  <si>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</si>
  <si>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</si>
  <si>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</si>
  <si>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</si>
  <si>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</si>
  <si>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</si>
  <si>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</si>
  <si>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</si>
  <si>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</si>
  <si>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</si>
  <si>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</si>
  <si>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</si>
  <si>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</si>
  <si>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</si>
  <si>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</si>
  <si>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</si>
  <si>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</si>
  <si>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</si>
  <si>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</si>
  <si>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</si>
  <si>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</si>
  <si>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</si>
  <si>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</si>
  <si>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</si>
  <si>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</si>
  <si>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</si>
  <si>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</si>
  <si>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</si>
  <si>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</si>
  <si>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</si>
  <si>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</si>
  <si>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</si>
  <si>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</si>
  <si>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</si>
  <si>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</si>
  <si>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</si>
  <si>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</si>
  <si>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</si>
  <si>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</si>
  <si>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</si>
  <si>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</si>
  <si>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</si>
  <si>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</si>
  <si>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</si>
  <si>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</si>
  <si>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</si>
  <si>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</si>
  <si>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</si>
  <si>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</si>
  <si>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</si>
  <si>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</si>
  <si>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</si>
  <si>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</si>
  <si>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</si>
  <si>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</si>
  <si>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</si>
  <si>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</si>
  <si>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</si>
  <si>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</si>
  <si>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</si>
  <si>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</si>
  <si>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</si>
  <si>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</si>
  <si>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</si>
  <si>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</si>
  <si>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</si>
  <si>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</si>
  <si>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</si>
  <si>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</si>
  <si>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</si>
  <si>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</si>
  <si>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</si>
  <si>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</si>
  <si>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</si>
  <si>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</si>
  <si>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</si>
  <si>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</si>
  <si>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</si>
  <si>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</si>
  <si>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</si>
  <si>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</si>
  <si>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</si>
  <si>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</si>
  <si>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</si>
  <si>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</si>
  <si>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</si>
  <si>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</si>
  <si>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</si>
  <si>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</si>
  <si>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</si>
  <si>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</si>
  <si>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</si>
  <si>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</si>
  <si>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</si>
  <si>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</si>
  <si>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</si>
  <si>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</si>
  <si>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</si>
  <si>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</si>
  <si>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</si>
  <si>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</si>
  <si>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</si>
  <si>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</si>
  <si>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</si>
  <si>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</si>
  <si>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</si>
  <si>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</si>
  <si>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</si>
  <si>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</si>
  <si>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</si>
  <si>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</si>
  <si>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</si>
  <si>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</si>
  <si>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</si>
  <si>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</si>
  <si>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</si>
  <si>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</si>
  <si>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</si>
  <si>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</si>
  <si>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</si>
  <si>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</si>
  <si>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</si>
  <si>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</si>
  <si>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</si>
  <si>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</si>
  <si>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</si>
  <si>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</si>
  <si>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</si>
  <si>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</si>
  <si>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</si>
  <si>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</si>
  <si>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</si>
  <si>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</si>
  <si>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</si>
  <si>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</si>
  <si>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</si>
  <si>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</si>
  <si>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</si>
  <si>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</si>
  <si>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</si>
  <si>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</si>
  <si>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</si>
  <si>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</si>
  <si>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</si>
  <si>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</si>
  <si>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</si>
  <si>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</si>
  <si>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</si>
  <si>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</si>
  <si>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</si>
  <si>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</si>
  <si>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</si>
  <si>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</si>
  <si>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</si>
  <si>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</si>
  <si>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</si>
  <si>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</si>
  <si>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</si>
  <si>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</si>
  <si>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</si>
  <si>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</si>
  <si>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</si>
  <si>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</si>
  <si>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</si>
  <si>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</si>
  <si>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</si>
  <si>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</si>
  <si>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</si>
  <si>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</si>
  <si>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</si>
  <si>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</si>
  <si>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</si>
  <si>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</si>
  <si>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</si>
  <si>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</si>
  <si>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</si>
  <si>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</si>
  <si>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</si>
  <si>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</si>
  <si>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</si>
  <si>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</si>
  <si>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</si>
  <si>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</si>
  <si>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</si>
  <si>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</si>
  <si>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</si>
  <si>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</si>
  <si>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</si>
  <si>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</si>
  <si>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</si>
  <si>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</si>
  <si>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</si>
  <si>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</si>
  <si>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</si>
  <si>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</si>
  <si>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</si>
  <si>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</si>
  <si>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</si>
  <si>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</si>
  <si>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</si>
  <si>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</si>
  <si>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</si>
  <si>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</si>
  <si>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</si>
  <si>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</si>
  <si>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</si>
  <si>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</si>
  <si>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</si>
  <si>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</si>
  <si>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</si>
  <si>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</si>
  <si>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</si>
  <si>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</si>
  <si>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</si>
  <si>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</si>
  <si>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</si>
  <si>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</si>
  <si>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</si>
  <si>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</si>
  <si>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</si>
  <si>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</si>
  <si>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</si>
  <si>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</si>
  <si>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</si>
  <si>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</si>
  <si>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</si>
  <si>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</si>
  <si>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</si>
  <si>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</si>
  <si>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</si>
  <si>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</si>
  <si>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</si>
  <si>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</si>
  <si>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</si>
  <si>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</si>
  <si>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</si>
  <si>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</si>
  <si>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</si>
  <si>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</si>
  <si>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</si>
  <si>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</si>
  <si>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</si>
  <si>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</si>
  <si>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</si>
  <si>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</si>
  <si>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</si>
  <si>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</si>
  <si>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</si>
  <si>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</si>
  <si>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</si>
  <si>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</si>
  <si>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</si>
  <si>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</si>
  <si>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</si>
  <si>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</si>
  <si>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</si>
  <si>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</si>
  <si>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</si>
  <si>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</si>
  <si>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</si>
  <si>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</si>
  <si>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</si>
  <si>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</si>
  <si>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</si>
  <si>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</si>
  <si>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</si>
  <si>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</si>
  <si>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</si>
  <si>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</si>
  <si>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</si>
  <si>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</si>
  <si>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</si>
  <si>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</si>
  <si>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</si>
  <si>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</si>
  <si>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</si>
  <si>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</si>
  <si>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</si>
  <si>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</si>
  <si>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</si>
  <si>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</si>
  <si>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</si>
  <si>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</si>
  <si>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</si>
  <si>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</si>
  <si>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</si>
  <si>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</si>
  <si>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</si>
  <si>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</si>
  <si>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</si>
  <si>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</si>
  <si>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</si>
  <si>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</si>
  <si>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</si>
  <si>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</si>
  <si>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</si>
  <si>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</si>
  <si>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</si>
  <si>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</si>
  <si>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</si>
  <si>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</si>
  <si>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</si>
  <si>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</si>
  <si>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</si>
  <si>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</si>
  <si>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</si>
  <si>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</si>
  <si>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</si>
  <si>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</si>
  <si>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</si>
  <si>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</si>
  <si>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</si>
  <si>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</si>
  <si>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</si>
  <si>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</si>
  <si>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</si>
  <si>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</si>
  <si>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</si>
  <si>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</si>
  <si>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</si>
  <si>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</si>
  <si>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</si>
  <si>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</si>
  <si>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</si>
  <si>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</si>
  <si>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</si>
  <si>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</si>
  <si>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</si>
  <si>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</si>
  <si>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</si>
  <si>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</si>
  <si>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</si>
  <si>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</si>
  <si>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</si>
  <si>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</si>
  <si>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</si>
  <si>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</si>
  <si>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</si>
  <si>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</si>
  <si>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</si>
  <si>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</si>
  <si>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</si>
  <si>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</si>
  <si>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</si>
  <si>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</si>
  <si>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</si>
  <si>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</si>
  <si>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</si>
  <si>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</si>
  <si>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</si>
  <si>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</si>
  <si>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</si>
  <si>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</si>
  <si>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</si>
  <si>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</si>
  <si>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</si>
  <si>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</si>
  <si>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</si>
  <si>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</si>
  <si>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</si>
  <si>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</si>
  <si>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</si>
  <si>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</si>
  <si>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</si>
  <si>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</si>
  <si>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</si>
  <si>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</si>
  <si>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</si>
  <si>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</si>
  <si>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</si>
  <si>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</si>
  <si>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</si>
  <si>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</si>
  <si>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</si>
  <si>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</si>
  <si>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</si>
  <si>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</si>
  <si>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</si>
  <si>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</si>
  <si>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</si>
  <si>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</si>
  <si>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</si>
  <si>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</si>
  <si>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</si>
  <si>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</si>
  <si>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</si>
  <si>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</si>
  <si>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</si>
  <si>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</si>
  <si>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</si>
  <si>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</si>
  <si>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</si>
  <si>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</si>
  <si>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</si>
  <si>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</si>
  <si>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</si>
  <si>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</si>
  <si>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</si>
  <si>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</si>
  <si>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</si>
  <si>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</si>
  <si>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</si>
  <si>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</si>
  <si>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</si>
  <si>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</si>
  <si>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</si>
  <si>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</si>
  <si>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</si>
  <si>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</si>
  <si>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</si>
  <si>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</si>
  <si>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</si>
  <si>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</si>
  <si>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</si>
  <si>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</si>
  <si>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</si>
  <si>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</si>
  <si>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</si>
  <si>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</si>
  <si>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</si>
  <si>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</si>
  <si>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</si>
  <si>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</si>
  <si>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</si>
  <si>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</si>
  <si>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</si>
  <si>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</si>
  <si>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</si>
  <si>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</si>
  <si>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</si>
  <si>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</si>
  <si>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</si>
  <si>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</si>
  <si>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</si>
  <si>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</si>
  <si>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</si>
  <si>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</si>
  <si>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</si>
  <si>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</si>
  <si>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</si>
  <si>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</si>
  <si>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</si>
  <si>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</si>
  <si>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</si>
  <si>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</si>
  <si>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</si>
  <si>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</si>
  <si>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</si>
  <si>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</si>
  <si>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</si>
  <si>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</si>
  <si>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</si>
  <si>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</si>
  <si>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</si>
  <si>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</si>
  <si>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</si>
  <si>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</si>
  <si>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</si>
  <si>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</si>
  <si>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</si>
  <si>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</si>
  <si>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</si>
  <si>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</si>
  <si>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</si>
  <si>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</si>
  <si>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</si>
  <si>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</si>
  <si>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</si>
  <si>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</si>
  <si>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</si>
  <si>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</si>
  <si>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</si>
  <si>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</si>
  <si>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</si>
  <si>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</si>
  <si>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</si>
  <si>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</si>
  <si>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</si>
  <si>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</si>
  <si>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</si>
  <si>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</si>
  <si>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</si>
  <si>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</si>
  <si>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</si>
  <si>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</si>
  <si>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</si>
  <si>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</si>
  <si>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</si>
  <si>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</si>
  <si>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</si>
  <si>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</si>
  <si>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</si>
  <si>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</si>
  <si>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</si>
  <si>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</si>
  <si>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</si>
  <si>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</si>
  <si>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</si>
  <si>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</si>
  <si>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</si>
  <si>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</si>
  <si>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</si>
  <si>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</si>
  <si>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</si>
  <si>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</si>
  <si>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</si>
  <si>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</si>
  <si>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</si>
  <si>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</si>
  <si>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</si>
  <si>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</si>
  <si>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</si>
  <si>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</si>
  <si>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</si>
  <si>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</si>
  <si>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</si>
  <si>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</si>
  <si>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</si>
  <si>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</si>
  <si>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</si>
  <si>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</si>
  <si>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</si>
  <si>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</si>
  <si>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</si>
  <si>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</si>
  <si>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</si>
  <si>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</si>
  <si>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</si>
  <si>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</si>
  <si>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</si>
  <si>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</si>
  <si>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</si>
  <si>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</si>
  <si>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</si>
  <si>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</si>
  <si>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</si>
  <si>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</si>
  <si>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</si>
  <si>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</si>
  <si>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</si>
  <si>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</si>
  <si>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</si>
  <si>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</si>
  <si>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</si>
  <si>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</si>
  <si>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</si>
  <si>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</si>
  <si>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</si>
  <si>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</si>
  <si>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</si>
  <si>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</si>
  <si>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</si>
  <si>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</si>
  <si>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</si>
  <si>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</si>
  <si>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</si>
  <si>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</si>
  <si>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</si>
  <si>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</si>
  <si>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</si>
  <si>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</si>
  <si>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</si>
  <si>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</si>
  <si>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</si>
  <si>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</si>
  <si>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</si>
  <si>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</si>
  <si>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</si>
  <si>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</si>
  <si>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</si>
  <si>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</si>
  <si>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</si>
  <si>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</si>
  <si>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</si>
  <si>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</si>
  <si>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</si>
  <si>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</si>
  <si>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</si>
  <si>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</si>
  <si>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</si>
  <si>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</si>
  <si>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</si>
  <si>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</si>
  <si>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</si>
  <si>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</si>
  <si>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</si>
  <si>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</si>
  <si>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</si>
  <si>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</si>
  <si>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</si>
  <si>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</si>
  <si>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</si>
  <si>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</si>
  <si>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</si>
  <si>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</si>
  <si>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</si>
  <si>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</si>
  <si>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</si>
  <si>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</si>
  <si>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</si>
  <si>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</si>
  <si>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</si>
  <si>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</si>
  <si>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</si>
  <si>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</si>
  <si>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</si>
  <si>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</si>
  <si>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</si>
  <si>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</si>
  <si>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</si>
  <si>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</si>
  <si>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</si>
  <si>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</si>
  <si>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</si>
  <si>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</si>
  <si>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</si>
  <si>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</si>
  <si>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</si>
  <si>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</si>
  <si>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</si>
  <si>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</si>
  <si>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</si>
  <si>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</si>
  <si>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</si>
  <si>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</si>
  <si>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</si>
  <si>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</si>
  <si>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</si>
  <si>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</si>
  <si>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</si>
  <si>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</si>
  <si>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</si>
  <si>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</si>
  <si>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</si>
  <si>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</si>
  <si>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</si>
  <si>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</si>
  <si>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</si>
  <si>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</si>
  <si>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</si>
  <si>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</si>
  <si>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</si>
  <si>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</si>
  <si>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</si>
  <si>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</si>
  <si>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</si>
  <si>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</si>
  <si>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</si>
  <si>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</si>
  <si>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</si>
  <si>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</si>
  <si>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</si>
  <si>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</si>
  <si>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</si>
  <si>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</si>
  <si>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</si>
  <si>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</si>
  <si>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</si>
  <si>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</si>
  <si>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</si>
  <si>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</si>
  <si>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</si>
  <si>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</si>
  <si>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</si>
  <si>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</si>
  <si>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</si>
  <si>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</si>
  <si>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</si>
  <si>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</si>
  <si>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</si>
  <si>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</si>
  <si>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</si>
  <si>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</si>
  <si>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</si>
  <si>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</si>
  <si>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</si>
  <si>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</si>
  <si>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</si>
  <si>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</si>
  <si>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</si>
  <si>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</si>
  <si>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</si>
  <si>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</si>
  <si>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</si>
  <si>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</si>
  <si>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</si>
  <si>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</si>
  <si>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</si>
  <si>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</si>
  <si>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</si>
  <si>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</si>
  <si>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</si>
  <si>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</si>
  <si>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</si>
  <si>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</si>
  <si>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</si>
  <si>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</si>
  <si>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</si>
  <si>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</si>
  <si>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</si>
  <si>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</si>
  <si>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</si>
  <si>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</si>
  <si>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</si>
  <si>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</si>
  <si>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</si>
  <si>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</si>
  <si>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</si>
  <si>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</si>
  <si>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</si>
  <si>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</si>
  <si>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</si>
  <si>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</si>
  <si>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</si>
  <si>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</si>
  <si>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</si>
  <si>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</si>
  <si>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</si>
  <si>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</si>
  <si>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</si>
  <si>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</si>
  <si>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</si>
  <si>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</si>
  <si>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</si>
  <si>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</si>
  <si>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</si>
  <si>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</si>
  <si>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</si>
  <si>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</si>
  <si>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</si>
  <si>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</si>
  <si>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</si>
  <si>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</si>
  <si>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</si>
  <si>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</si>
  <si>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</si>
  <si>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</si>
  <si>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</si>
  <si>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</si>
  <si>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</si>
  <si>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</si>
  <si>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</si>
  <si>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</si>
  <si>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</si>
  <si>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</si>
  <si>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</si>
  <si>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</si>
  <si>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</si>
  <si>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</si>
  <si>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</si>
  <si>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</si>
  <si>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</si>
  <si>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</si>
  <si>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</si>
  <si>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</si>
  <si>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</si>
  <si>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</si>
  <si>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</si>
  <si>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</si>
  <si>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</si>
  <si>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</si>
  <si>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</si>
  <si>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</si>
  <si>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</si>
  <si>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</si>
  <si>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</si>
  <si>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</si>
  <si>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</si>
  <si>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</si>
  <si>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</si>
  <si>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</si>
  <si>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</si>
  <si>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</si>
  <si>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</si>
  <si>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</si>
  <si>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</si>
  <si>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</si>
  <si>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</si>
  <si>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</si>
  <si>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</si>
  <si>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</si>
  <si>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</si>
  <si>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</si>
  <si>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</si>
  <si>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</si>
  <si>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</si>
  <si>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</si>
  <si>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</si>
  <si>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</si>
  <si>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</si>
  <si>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</si>
  <si>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</si>
  <si>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</si>
  <si>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</si>
  <si>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</si>
  <si>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</si>
  <si>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</si>
  <si>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</si>
  <si>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</si>
  <si>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</si>
  <si>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</si>
  <si>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</si>
  <si>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</si>
  <si>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</si>
  <si>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</si>
  <si>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</si>
  <si>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</si>
  <si>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</si>
  <si>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</si>
  <si>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</si>
  <si>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</si>
  <si>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</si>
  <si>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</si>
  <si>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</si>
  <si>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</si>
  <si>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</si>
  <si>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</si>
  <si>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</si>
  <si>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</si>
  <si>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</si>
  <si>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</si>
  <si>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</si>
  <si>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</si>
  <si>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</si>
  <si>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</si>
  <si>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</si>
  <si>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</si>
  <si>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</si>
  <si>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</si>
  <si>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</si>
  <si>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</si>
  <si>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</si>
  <si>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</si>
  <si>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</si>
  <si>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</si>
  <si>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</si>
  <si>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</si>
  <si>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</si>
  <si>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</si>
  <si>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</si>
  <si>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</si>
  <si>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</si>
  <si>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</si>
  <si>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</si>
  <si>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</si>
  <si>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</si>
  <si>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</si>
  <si>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</si>
  <si>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</si>
  <si>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</si>
  <si>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</si>
  <si>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</si>
  <si>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</si>
  <si>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</si>
  <si>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</si>
  <si>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</si>
  <si>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</si>
  <si>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</si>
  <si>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</si>
  <si>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</si>
  <si>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</si>
  <si>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</si>
  <si>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</si>
  <si>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</si>
  <si>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</si>
  <si>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</si>
  <si>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</si>
  <si>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</si>
  <si>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</si>
  <si>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</si>
  <si>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</si>
  <si>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</si>
  <si>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</si>
  <si>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</si>
  <si>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</si>
  <si>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</si>
  <si>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</si>
  <si>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</si>
  <si>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</si>
  <si>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</si>
  <si>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</si>
  <si>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</si>
  <si>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</si>
  <si>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</si>
  <si>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</si>
  <si>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</si>
  <si>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</si>
  <si>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</si>
  <si>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</si>
  <si>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</si>
  <si>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</si>
  <si>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</si>
  <si>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</si>
  <si>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</si>
  <si>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</si>
  <si>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</si>
  <si>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</si>
  <si>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</si>
  <si>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</si>
  <si>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</si>
  <si>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</si>
  <si>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</si>
  <si>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</si>
  <si>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</si>
  <si>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</si>
  <si>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</si>
  <si>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</si>
  <si>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</si>
  <si>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</si>
  <si>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</si>
  <si>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</si>
  <si>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</si>
  <si>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</si>
  <si>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</si>
  <si>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</si>
  <si>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</si>
  <si>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</si>
  <si>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</si>
  <si>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</si>
  <si>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</si>
  <si>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</si>
  <si>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</si>
  <si>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</si>
  <si>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</si>
  <si>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</si>
  <si>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</si>
  <si>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</si>
  <si>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</si>
  <si>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</si>
  <si>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</si>
  <si>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</si>
  <si>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</si>
  <si>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</si>
  <si>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</si>
  <si>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</si>
  <si>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</si>
  <si>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</si>
  <si>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</si>
  <si>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</si>
  <si>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</si>
  <si>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</si>
  <si>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</si>
  <si>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</si>
  <si>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</si>
  <si>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</si>
  <si>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</si>
  <si>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</si>
  <si>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</si>
  <si>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</si>
  <si>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</si>
  <si>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</si>
  <si>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</si>
  <si>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</si>
  <si>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</si>
  <si>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</si>
  <si>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</si>
  <si>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</si>
  <si>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</si>
  <si>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</si>
  <si>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</si>
  <si>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</si>
  <si>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</si>
  <si>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</si>
  <si>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</si>
  <si>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</si>
  <si>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</si>
  <si>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</si>
  <si>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</si>
  <si>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</si>
  <si>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</si>
  <si>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</si>
  <si>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</si>
  <si>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</si>
  <si>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</si>
  <si>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</si>
  <si>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</si>
  <si>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</si>
  <si>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</si>
  <si>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</si>
  <si>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</si>
  <si>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</si>
  <si>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</si>
  <si>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</si>
  <si>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</si>
  <si>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</si>
  <si>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</si>
  <si>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</si>
  <si>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</si>
  <si>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</si>
  <si>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</si>
  <si>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</si>
  <si>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</si>
  <si>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</si>
  <si>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</si>
  <si>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</si>
  <si>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</si>
  <si>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</si>
  <si>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</si>
  <si>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</si>
  <si>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</si>
  <si>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</si>
  <si>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</si>
  <si>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</si>
  <si>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</si>
  <si>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</si>
  <si>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</si>
  <si>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</si>
  <si>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</si>
  <si>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</si>
  <si>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</si>
  <si>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</si>
  <si>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</si>
  <si>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</si>
  <si>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</si>
  <si>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</si>
  <si>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</si>
  <si>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</si>
  <si>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</si>
  <si>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</si>
  <si>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</si>
  <si>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</si>
  <si>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</si>
  <si>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</si>
  <si>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</si>
  <si>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</si>
  <si>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</si>
  <si>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</si>
  <si>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</si>
  <si>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</si>
  <si>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</si>
  <si>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</si>
  <si>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</si>
  <si>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</si>
  <si>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</si>
  <si>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</si>
  <si>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</si>
  <si>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</si>
  <si>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</si>
  <si>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</si>
  <si>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</si>
  <si>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</si>
  <si>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</si>
  <si>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</si>
  <si>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</si>
  <si>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</si>
  <si>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</si>
  <si>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</si>
  <si>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</si>
  <si>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</si>
  <si>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</si>
  <si>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</si>
  <si>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</si>
  <si>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</si>
  <si>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</si>
  <si>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</si>
  <si>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</si>
  <si>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</si>
  <si>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</si>
  <si>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</si>
  <si>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</si>
  <si>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</si>
  <si>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</si>
  <si>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</si>
  <si>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</si>
  <si>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</si>
  <si>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</si>
  <si>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</si>
  <si>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</si>
  <si>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</si>
  <si>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</si>
  <si>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</si>
  <si>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</si>
  <si>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</si>
  <si>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</si>
  <si>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</si>
  <si>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</si>
  <si>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</si>
  <si>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</si>
  <si>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</si>
  <si>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</si>
  <si>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</si>
  <si>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</si>
  <si>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</si>
  <si>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</si>
  <si>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</si>
  <si>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</si>
  <si>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</si>
  <si>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</si>
  <si>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</si>
  <si>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</si>
  <si>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</si>
  <si>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</si>
  <si>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</si>
  <si>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</si>
  <si>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</si>
  <si>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</si>
  <si>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</si>
  <si>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</si>
  <si>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</si>
  <si>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</si>
  <si>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</si>
  <si>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</si>
  <si>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</si>
  <si>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</si>
  <si>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</si>
  <si>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</si>
  <si>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</si>
  <si>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</si>
  <si>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</si>
  <si>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</si>
  <si>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</si>
  <si>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</si>
  <si>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</si>
  <si>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</si>
  <si>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</si>
  <si>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</si>
  <si>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</si>
  <si>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</si>
  <si>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</si>
  <si>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</si>
  <si>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</si>
  <si>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</si>
  <si>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</si>
  <si>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</si>
  <si>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</si>
  <si>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</si>
  <si>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</si>
  <si>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</si>
  <si>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</si>
  <si>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</si>
  <si>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</si>
  <si>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</si>
  <si>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</si>
  <si>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</si>
  <si>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</si>
  <si>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</si>
  <si>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</si>
  <si>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</si>
  <si>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</si>
  <si>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</si>
  <si>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</si>
  <si>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</si>
  <si>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</si>
  <si>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</si>
  <si>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</si>
  <si>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</si>
  <si>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</si>
  <si>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</si>
  <si>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</si>
  <si>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</si>
  <si>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</si>
  <si>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</si>
  <si>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</si>
  <si>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</si>
  <si>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</si>
  <si>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</si>
  <si>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</si>
  <si>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</si>
  <si>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</si>
  <si>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</si>
  <si>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</si>
  <si>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</si>
  <si>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</si>
  <si>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</si>
  <si>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</si>
  <si>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</si>
  <si>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</si>
  <si>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</si>
  <si>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</si>
  <si>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</si>
  <si>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</si>
  <si>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</si>
  <si>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</si>
  <si>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</si>
  <si>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</si>
  <si>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</si>
  <si>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</si>
  <si>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</si>
  <si>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</si>
  <si>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</si>
  <si>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</si>
  <si>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</si>
  <si>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</si>
  <si>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</si>
  <si>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</si>
  <si>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</si>
  <si>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</si>
  <si>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</si>
  <si>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</si>
  <si>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</si>
  <si>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</si>
  <si>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</si>
  <si>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</si>
  <si>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</si>
  <si>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</si>
  <si>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</si>
  <si>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</si>
  <si>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</si>
  <si>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</si>
  <si>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</si>
  <si>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</si>
  <si>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</si>
  <si>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</si>
  <si>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</si>
  <si>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</si>
  <si>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</si>
  <si>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</si>
  <si>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</si>
  <si>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</si>
  <si>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</si>
  <si>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</si>
  <si>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</si>
  <si>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</si>
  <si>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</si>
  <si>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</si>
  <si>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</si>
  <si>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</si>
  <si>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</si>
  <si>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</si>
  <si>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</si>
  <si>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</si>
  <si>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</si>
  <si>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</si>
  <si>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</si>
  <si>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</si>
  <si>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</si>
  <si>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</si>
  <si>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</si>
  <si>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</si>
  <si>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</si>
  <si>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</si>
  <si>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</si>
  <si>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</si>
  <si>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</si>
  <si>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</si>
  <si>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</si>
  <si>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</si>
  <si>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</si>
  <si>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</si>
  <si>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</si>
  <si>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</si>
  <si>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</si>
  <si>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</si>
  <si>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</si>
  <si>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</si>
  <si>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</si>
  <si>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</si>
  <si>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</si>
  <si>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</si>
  <si>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</si>
  <si>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</si>
  <si>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</si>
  <si>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</si>
  <si>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</si>
  <si>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</si>
  <si>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</si>
  <si>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</si>
  <si>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</si>
  <si>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</si>
  <si>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</si>
  <si>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</si>
  <si>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</si>
  <si>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</si>
  <si>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</si>
  <si>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</si>
  <si>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</si>
  <si>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</si>
  <si>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</si>
  <si>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</si>
  <si>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</si>
  <si>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</si>
  <si>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</si>
  <si>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</si>
  <si>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</si>
  <si>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</si>
  <si>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</si>
  <si>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</si>
  <si>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</si>
  <si>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</si>
  <si>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</si>
  <si>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</si>
  <si>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</si>
  <si>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</si>
  <si>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</si>
  <si>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</si>
  <si>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</si>
  <si>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</si>
  <si>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</si>
  <si>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</si>
  <si>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</si>
  <si>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</si>
  <si>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</si>
  <si>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</si>
  <si>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</si>
  <si>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</si>
  <si>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</si>
  <si>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</si>
  <si>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</si>
  <si>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</si>
  <si>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</si>
  <si>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</si>
  <si>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</si>
  <si>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</si>
  <si>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</si>
  <si>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</si>
  <si>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</si>
  <si>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</si>
  <si>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</si>
  <si>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</si>
  <si>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</si>
  <si>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</si>
  <si>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</si>
  <si>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</si>
  <si>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</si>
  <si>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</si>
  <si>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</si>
  <si>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</si>
  <si>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</si>
  <si>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</si>
  <si>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</si>
  <si>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</si>
  <si>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</si>
  <si>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</si>
  <si>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</si>
  <si>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</si>
  <si>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</si>
  <si>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</si>
  <si>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</si>
  <si>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</si>
  <si>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</si>
  <si>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</si>
  <si>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</si>
  <si>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</si>
  <si>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</si>
  <si>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</si>
  <si>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</si>
  <si>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</si>
  <si>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</si>
  <si>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</si>
  <si>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</si>
  <si>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</si>
  <si>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</si>
  <si>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</si>
  <si>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</si>
  <si>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</si>
  <si>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</si>
  <si>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</si>
  <si>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</si>
  <si>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</si>
  <si>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</si>
  <si>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</si>
  <si>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</si>
  <si>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</si>
  <si>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</si>
  <si>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</si>
  <si>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</si>
  <si>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</si>
  <si>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</si>
  <si>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</si>
  <si>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</si>
  <si>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</si>
  <si>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</si>
  <si>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</si>
  <si>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</si>
  <si>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</si>
  <si>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</si>
  <si>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</si>
  <si>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</si>
  <si>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</si>
  <si>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</si>
  <si>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</si>
  <si>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</si>
  <si>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</si>
  <si>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</si>
  <si>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</si>
  <si>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</si>
  <si>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</si>
  <si>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</si>
  <si>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</si>
  <si>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</si>
  <si>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</si>
  <si>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</si>
  <si>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</si>
  <si>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</si>
  <si>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</si>
  <si>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</si>
  <si>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</si>
  <si>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</si>
  <si>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</si>
  <si>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</si>
  <si>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</si>
  <si>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</si>
  <si>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</si>
  <si>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</si>
  <si>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</si>
  <si>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</si>
  <si>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</si>
  <si>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</si>
  <si>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</si>
  <si>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</si>
  <si>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</si>
  <si>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</si>
  <si>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</si>
  <si>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</si>
  <si>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</si>
  <si>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</si>
  <si>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</si>
  <si>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</si>
  <si>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</si>
  <si>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</si>
  <si>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</si>
  <si>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</si>
  <si>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</si>
  <si>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</si>
  <si>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</si>
  <si>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</si>
  <si>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</si>
  <si>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</si>
  <si>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</si>
  <si>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</si>
  <si>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</si>
  <si>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</si>
  <si>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</si>
  <si>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</si>
  <si>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</si>
  <si>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</si>
  <si>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</si>
  <si>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</si>
  <si>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</si>
  <si>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</si>
  <si>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</si>
  <si>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</si>
  <si>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</si>
  <si>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</si>
  <si>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</si>
  <si>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</si>
  <si>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</si>
  <si>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</si>
  <si>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</si>
  <si>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</si>
  <si>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</si>
  <si>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</si>
  <si>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</si>
  <si>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</si>
  <si>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</si>
  <si>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</si>
  <si>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</si>
  <si>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</si>
  <si>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</si>
  <si>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</si>
  <si>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</si>
  <si>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</si>
  <si>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</si>
  <si>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</si>
  <si>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</si>
  <si>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</si>
  <si>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</si>
  <si>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</si>
  <si>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</si>
  <si>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</si>
  <si>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</si>
  <si>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</si>
  <si>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</si>
  <si>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</si>
  <si>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</si>
  <si>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</si>
  <si>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</si>
  <si>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</si>
  <si>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</si>
  <si>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</si>
  <si>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</si>
  <si>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</si>
  <si>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</si>
  <si>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</si>
  <si>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</si>
  <si>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</si>
  <si>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</si>
  <si>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</si>
  <si>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</si>
  <si>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</si>
  <si>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</si>
  <si>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</si>
  <si>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</si>
  <si>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</si>
  <si>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</si>
  <si>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</si>
  <si>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</si>
  <si>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</si>
  <si>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</si>
  <si>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</si>
  <si>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</si>
  <si>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</si>
  <si>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</si>
  <si>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</si>
  <si>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</si>
  <si>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</si>
  <si>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</si>
  <si>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</si>
  <si>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</si>
  <si>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</si>
  <si>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</si>
  <si>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</si>
  <si>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</si>
  <si>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</si>
  <si>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</si>
  <si>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</si>
  <si>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</si>
  <si>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</si>
  <si>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</si>
  <si>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</si>
  <si>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</si>
  <si>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</si>
  <si>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</si>
  <si>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</si>
  <si>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</si>
  <si>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</si>
  <si>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</si>
  <si>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</si>
  <si>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</si>
  <si>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</si>
  <si>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</si>
  <si>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</si>
  <si>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</si>
  <si>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</si>
  <si>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</si>
  <si>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</si>
  <si>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</si>
  <si>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</si>
  <si>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</si>
  <si>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</si>
  <si>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</si>
  <si>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</si>
  <si>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</si>
  <si>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</si>
  <si>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</si>
  <si>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</si>
  <si>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</si>
  <si>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</si>
  <si>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</si>
  <si>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</si>
  <si>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</si>
  <si>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</si>
  <si>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</si>
  <si>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</si>
  <si>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</si>
  <si>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</si>
  <si>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</si>
  <si>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</si>
  <si>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</si>
  <si>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</si>
  <si>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</si>
  <si>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</si>
  <si>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</si>
  <si>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</si>
  <si>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</si>
  <si>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</si>
  <si>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</si>
  <si>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</si>
  <si>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</si>
  <si>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</si>
  <si>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</si>
  <si>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</si>
  <si>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</si>
  <si>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</si>
  <si>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</si>
  <si>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</si>
  <si>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</si>
  <si>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</si>
  <si>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</si>
  <si>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</si>
  <si>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</si>
  <si>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</si>
  <si>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</si>
  <si>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</si>
  <si>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</si>
  <si>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</si>
  <si>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</si>
  <si>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</si>
  <si>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</si>
  <si>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</si>
  <si>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</si>
  <si>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</si>
  <si>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</si>
  <si>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</si>
  <si>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</si>
  <si>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</si>
  <si>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</si>
  <si>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</si>
  <si>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</si>
  <si>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</si>
  <si>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</si>
  <si>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</si>
  <si>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</si>
  <si>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</si>
  <si>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</si>
  <si>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</si>
  <si>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</si>
  <si>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</si>
  <si>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</si>
  <si>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</si>
  <si>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</si>
  <si>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</si>
  <si>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</si>
  <si>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</si>
  <si>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</si>
  <si>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</si>
  <si>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</si>
  <si>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</si>
  <si>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</si>
  <si>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</si>
  <si>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</si>
  <si>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</si>
  <si>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</si>
  <si>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</si>
  <si>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</si>
  <si>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</si>
  <si>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</si>
  <si>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</si>
  <si>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</si>
  <si>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</si>
  <si>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</si>
  <si>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</si>
  <si>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</si>
  <si>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</si>
  <si>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</si>
  <si>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</si>
  <si>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</si>
  <si>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</si>
  <si>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</si>
  <si>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</si>
  <si>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</si>
  <si>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</si>
  <si>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</si>
  <si>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</si>
  <si>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</si>
  <si>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</si>
  <si>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</si>
  <si>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</si>
  <si>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</si>
  <si>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</si>
  <si>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</si>
  <si>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</si>
  <si>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</si>
  <si>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</si>
  <si>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</si>
  <si>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</si>
  <si>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</si>
  <si>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</si>
  <si>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</si>
  <si>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</si>
  <si>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</si>
  <si>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</si>
  <si>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</si>
  <si>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</si>
  <si>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</si>
  <si>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</si>
  <si>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</si>
  <si>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</si>
  <si>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</si>
  <si>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</si>
  <si>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</si>
  <si>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</si>
  <si>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</si>
  <si>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</si>
  <si>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</si>
  <si>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</si>
  <si>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</si>
  <si>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</si>
  <si>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</si>
  <si>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</si>
  <si>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</si>
  <si>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</si>
  <si>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</si>
  <si>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</si>
  <si>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</si>
  <si>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</si>
  <si>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</si>
  <si>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</si>
  <si>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</si>
  <si>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</si>
  <si>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</si>
  <si>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</si>
  <si>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</si>
  <si>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</si>
  <si>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</si>
  <si>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</si>
  <si>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</si>
  <si>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</si>
  <si>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</si>
  <si>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</si>
  <si>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</si>
  <si>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</si>
  <si>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</si>
  <si>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</si>
  <si>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</si>
  <si>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</si>
  <si>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</si>
  <si>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</si>
  <si>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</si>
  <si>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</si>
  <si>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</si>
  <si>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</si>
  <si>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</si>
  <si>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</si>
  <si>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</si>
  <si>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</si>
  <si>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</si>
  <si>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</si>
  <si>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</si>
  <si>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</si>
  <si>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</si>
  <si>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</si>
  <si>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</si>
  <si>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</si>
  <si>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</si>
  <si>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</si>
  <si>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</si>
  <si>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</si>
  <si>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</si>
  <si>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</si>
  <si>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</si>
  <si>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</si>
  <si>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</si>
  <si>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</si>
  <si>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</si>
  <si>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</si>
  <si>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</si>
  <si>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</si>
  <si>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</si>
  <si>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</si>
  <si>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</si>
  <si>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</si>
  <si>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</si>
  <si>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</si>
  <si>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</si>
  <si>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</si>
  <si>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</si>
  <si>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</si>
  <si>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</si>
  <si>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</si>
  <si>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</si>
  <si>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</si>
  <si>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</si>
  <si>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</si>
  <si>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</si>
  <si>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</si>
  <si>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</si>
  <si>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</si>
  <si>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</si>
  <si>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</si>
  <si>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</si>
  <si>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</si>
  <si>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</si>
  <si>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</si>
  <si>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</si>
  <si>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</si>
  <si>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</si>
  <si>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</si>
  <si>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</si>
  <si>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</si>
  <si>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</si>
  <si>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</si>
  <si>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</si>
  <si>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</si>
  <si>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</si>
  <si>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</si>
  <si>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</si>
  <si>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</si>
  <si>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</si>
  <si>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</si>
  <si>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</si>
  <si>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</si>
  <si>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</si>
  <si>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</si>
  <si>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</si>
  <si>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</si>
  <si>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</si>
  <si>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</si>
  <si>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</si>
  <si>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</si>
  <si>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</si>
  <si>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</si>
  <si>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</si>
  <si>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</si>
  <si>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</si>
  <si>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</si>
  <si>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</si>
  <si>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</si>
  <si>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</si>
  <si>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</si>
  <si>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</si>
  <si>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</si>
  <si>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</si>
  <si>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</si>
  <si>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</si>
  <si>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</si>
  <si>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</si>
  <si>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</si>
  <si>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</si>
  <si>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</si>
  <si>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</si>
  <si>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</si>
  <si>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</si>
  <si>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</si>
  <si>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</si>
  <si>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</si>
  <si>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</si>
  <si>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</si>
  <si>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</si>
  <si>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</si>
  <si>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</si>
  <si>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</si>
  <si>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</si>
  <si>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</si>
  <si>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</si>
  <si>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</si>
  <si>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</si>
  <si>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</si>
  <si>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</si>
  <si>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</si>
  <si>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</si>
  <si>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</si>
  <si>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</si>
  <si>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</si>
  <si>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</si>
  <si>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</si>
  <si>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</si>
  <si>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</si>
  <si>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</si>
  <si>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</si>
  <si>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</si>
  <si>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</si>
  <si>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</si>
  <si>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</si>
  <si>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</si>
  <si>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</si>
  <si>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</si>
  <si>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</si>
  <si>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</si>
  <si>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</si>
  <si>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</si>
  <si>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</si>
  <si>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</si>
  <si>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</si>
  <si>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</si>
  <si>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</si>
  <si>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</si>
  <si>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</si>
  <si>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</si>
  <si>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</si>
  <si>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</si>
  <si>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</si>
  <si>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</si>
  <si>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</si>
  <si>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</si>
  <si>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</si>
  <si>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</si>
  <si>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</si>
  <si>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</si>
  <si>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</si>
  <si>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</si>
  <si>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</si>
  <si>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</si>
  <si>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</si>
  <si>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</si>
  <si>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</si>
  <si>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</si>
  <si>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</si>
  <si>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</si>
  <si>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</si>
  <si>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</si>
  <si>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</si>
  <si>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</si>
  <si>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</si>
  <si>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</si>
  <si>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</si>
  <si>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</si>
  <si>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</si>
  <si>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</si>
  <si>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</si>
  <si>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</si>
  <si>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</si>
  <si>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</si>
  <si>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</si>
  <si>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</si>
  <si>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</si>
  <si>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</si>
  <si>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</si>
  <si>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</si>
  <si>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</si>
  <si>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</si>
  <si>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</si>
  <si>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</si>
  <si>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</si>
  <si>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</si>
  <si>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</si>
  <si>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</si>
  <si>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</si>
  <si>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</si>
  <si>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</si>
  <si>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</si>
  <si>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</si>
  <si>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</si>
  <si>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</si>
  <si>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</si>
  <si>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</si>
  <si>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</si>
  <si>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</si>
  <si>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</si>
  <si>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</si>
  <si>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</si>
  <si>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</si>
  <si>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</si>
  <si>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</si>
  <si>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</si>
  <si>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</si>
  <si>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</si>
  <si>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</si>
  <si>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</si>
  <si>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</si>
  <si>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</si>
  <si>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</si>
  <si>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</si>
  <si>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</si>
  <si>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</si>
  <si>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</si>
  <si>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</si>
  <si>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</si>
  <si>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</si>
  <si>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</si>
  <si>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</si>
  <si>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</si>
  <si>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</si>
  <si>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</si>
  <si>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</si>
  <si>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</si>
  <si>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</si>
  <si>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</si>
  <si>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</si>
  <si>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</si>
  <si>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</si>
  <si>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</si>
  <si>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</si>
  <si>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</si>
  <si>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</si>
  <si>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</si>
  <si>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</si>
  <si>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</si>
  <si>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</si>
  <si>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</si>
  <si>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</si>
  <si>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</si>
  <si>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</si>
  <si>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</si>
  <si>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</si>
  <si>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</si>
  <si>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</si>
  <si>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</si>
  <si>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</si>
  <si>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</si>
  <si>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</si>
  <si>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</si>
  <si>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</si>
  <si>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</si>
  <si>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</si>
  <si>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</si>
  <si>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</si>
  <si>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</si>
  <si>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</si>
  <si>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</si>
  <si>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</si>
  <si>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</si>
  <si>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</si>
  <si>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</si>
  <si>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</si>
  <si>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</si>
  <si>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</si>
  <si>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</si>
  <si>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</si>
  <si>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</si>
  <si>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</si>
  <si>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</si>
  <si>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</si>
  <si>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</si>
  <si>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</si>
  <si>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</si>
  <si>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</si>
  <si>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</si>
  <si>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</si>
  <si>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</si>
  <si>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</si>
  <si>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</si>
  <si>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</si>
  <si>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</si>
  <si>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</si>
  <si>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</si>
  <si>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</si>
  <si>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</si>
  <si>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</si>
  <si>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</si>
  <si>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</si>
  <si>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</si>
  <si>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</si>
  <si>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</si>
  <si>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</si>
  <si>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</si>
  <si>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</si>
  <si>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</si>
  <si>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</si>
  <si>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</si>
  <si>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</si>
  <si>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</si>
  <si>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</si>
  <si>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</si>
  <si>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</si>
  <si>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</si>
  <si>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</si>
  <si>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</si>
  <si>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</si>
  <si>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</si>
  <si>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</si>
  <si>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</si>
  <si>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</si>
  <si>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</si>
  <si>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</si>
  <si>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</si>
  <si>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</si>
  <si>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</si>
  <si>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</si>
  <si>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</si>
  <si>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</si>
  <si>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</si>
  <si>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</si>
  <si>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</si>
  <si>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</si>
  <si>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</si>
  <si>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</si>
  <si>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</si>
  <si>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</si>
  <si>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</si>
  <si>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</si>
  <si>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</si>
  <si>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</si>
  <si>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</si>
  <si>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</si>
  <si>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</si>
  <si>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</si>
  <si>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</si>
  <si>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</si>
  <si>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</si>
  <si>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</si>
  <si>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</si>
  <si>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</si>
  <si>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</si>
  <si>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</si>
  <si>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</si>
  <si>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</si>
  <si>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</si>
  <si>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</si>
  <si>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</si>
  <si>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</si>
  <si>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</si>
  <si>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</si>
  <si>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</si>
  <si>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</si>
  <si>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</si>
  <si>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</si>
  <si>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</si>
  <si>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</si>
  <si>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</si>
  <si>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</si>
  <si>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</si>
  <si>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</si>
  <si>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</si>
  <si>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</si>
  <si>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</si>
  <si>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</si>
  <si>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</si>
  <si>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</si>
  <si>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</si>
  <si>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</si>
  <si>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</si>
  <si>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</si>
  <si>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</si>
  <si>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</si>
  <si>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</si>
  <si>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</si>
  <si>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</si>
  <si>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</si>
  <si>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</si>
  <si>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</si>
  <si>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</si>
  <si>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</si>
  <si>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</si>
  <si>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</si>
  <si>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</si>
  <si>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</si>
  <si>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</si>
  <si>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</si>
  <si>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</si>
  <si>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</si>
  <si>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</si>
  <si>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</si>
  <si>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</si>
  <si>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</si>
  <si>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</si>
  <si>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</si>
  <si>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</si>
  <si>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</si>
  <si>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</si>
  <si>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</si>
  <si>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</si>
  <si>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</si>
  <si>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</si>
  <si>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</si>
  <si>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</si>
  <si>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</si>
  <si>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</si>
  <si>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</si>
  <si>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</si>
  <si>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</si>
  <si>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</si>
  <si>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</si>
  <si>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</si>
  <si>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</si>
  <si>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</si>
  <si>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</si>
  <si>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</si>
  <si>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</si>
  <si>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</si>
  <si>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</si>
  <si>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</si>
  <si>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</si>
  <si>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</si>
  <si>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</si>
  <si>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</si>
  <si>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</si>
  <si>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</si>
  <si>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</si>
  <si>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</si>
  <si>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</si>
  <si>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</si>
  <si>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</si>
  <si>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</si>
  <si>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</si>
  <si>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</si>
  <si>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</si>
  <si>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</si>
  <si>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</si>
  <si>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</si>
  <si>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</si>
  <si>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</si>
  <si>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</si>
  <si>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</si>
  <si>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</si>
  <si>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</si>
  <si>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</si>
  <si>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</si>
  <si>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</si>
  <si>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</si>
  <si>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</si>
  <si>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</si>
  <si>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</si>
  <si>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</si>
  <si>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</si>
  <si>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</si>
  <si>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</si>
  <si>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</si>
  <si>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</si>
  <si>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</si>
  <si>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</si>
  <si>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</si>
  <si>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</si>
  <si>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</si>
  <si>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</si>
  <si>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</si>
  <si>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</si>
  <si>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</si>
  <si>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</si>
  <si>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</si>
  <si>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</si>
  <si>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</si>
  <si>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</si>
  <si>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</si>
  <si>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</si>
  <si>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</si>
  <si>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</si>
  <si>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</si>
  <si>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</si>
  <si>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</si>
  <si>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</si>
  <si>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</si>
  <si>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</si>
  <si>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</si>
  <si>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</si>
  <si>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</si>
  <si>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</si>
  <si>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</si>
  <si>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</si>
  <si>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</si>
  <si>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</si>
  <si>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</si>
  <si>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</si>
  <si>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</si>
  <si>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</si>
  <si>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</si>
  <si>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</si>
  <si>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</si>
  <si>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</si>
  <si>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</si>
  <si>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</si>
  <si>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</si>
  <si>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</si>
  <si>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</si>
  <si>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</si>
  <si>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</si>
  <si>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</si>
  <si>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</si>
  <si>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</si>
  <si>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</si>
  <si>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</si>
  <si>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</si>
  <si>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</si>
  <si>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</si>
  <si>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</si>
  <si>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</si>
  <si>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</si>
  <si>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</si>
  <si>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</si>
  <si>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</si>
  <si>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</si>
  <si>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</si>
  <si>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</si>
  <si>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</si>
  <si>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</si>
  <si>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</si>
  <si>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</si>
  <si>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</si>
  <si>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</si>
  <si>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</si>
  <si>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</si>
  <si>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</si>
  <si>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</si>
  <si>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</si>
  <si>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</si>
  <si>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</si>
  <si>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</si>
  <si>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</si>
  <si>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</si>
  <si>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</si>
  <si>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</si>
  <si>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</si>
  <si>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</si>
  <si>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</si>
  <si>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</si>
  <si>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</si>
  <si>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</si>
  <si>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</si>
  <si>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</si>
  <si>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</si>
  <si>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</si>
  <si>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</si>
  <si>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</si>
  <si>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</si>
  <si>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</si>
  <si>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</si>
  <si>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</si>
  <si>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</si>
  <si>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</si>
  <si>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</si>
  <si>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</si>
  <si>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</si>
  <si>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</si>
  <si>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</si>
  <si>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</si>
  <si>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</si>
  <si>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</si>
  <si>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</si>
  <si>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</si>
  <si>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</si>
  <si>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</si>
  <si>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</si>
  <si>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</si>
  <si>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</si>
  <si>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</si>
  <si>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</si>
  <si>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</si>
  <si>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</si>
  <si>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</si>
  <si>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</si>
  <si>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</si>
  <si>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</si>
  <si>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</si>
  <si>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</si>
  <si>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</si>
  <si>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</si>
  <si>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</si>
  <si>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</si>
  <si>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</si>
  <si>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</si>
  <si>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</si>
  <si>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</si>
  <si>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</si>
  <si>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</si>
  <si>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</si>
  <si>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</si>
  <si>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</si>
  <si>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</si>
  <si>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</si>
  <si>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</si>
  <si>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</si>
  <si>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</si>
  <si>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</si>
  <si>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</si>
  <si>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</si>
  <si>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</si>
  <si>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</si>
  <si>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</si>
  <si>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</si>
  <si>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</si>
  <si>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</si>
  <si>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</si>
  <si>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</si>
  <si>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</si>
  <si>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</si>
  <si>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</si>
  <si>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</si>
  <si>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</si>
  <si>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</si>
  <si>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</si>
  <si>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</si>
  <si>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</si>
  <si>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</si>
  <si>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</si>
  <si>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</si>
  <si>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</si>
  <si>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</si>
  <si>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</si>
  <si>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</si>
  <si>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</si>
  <si>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</si>
  <si>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</si>
  <si>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</si>
  <si>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</si>
  <si>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</si>
  <si>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</si>
  <si>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</si>
  <si>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</si>
  <si>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</si>
  <si>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</si>
  <si>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</si>
  <si>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</si>
  <si>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</si>
  <si>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</si>
  <si>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</si>
  <si>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</si>
  <si>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</si>
  <si>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</si>
  <si>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</si>
  <si>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</si>
  <si>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</si>
  <si>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</si>
  <si>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</si>
  <si>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</si>
  <si>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</si>
  <si>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</si>
  <si>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</si>
  <si>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</si>
  <si>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</si>
  <si>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</si>
  <si>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</si>
  <si>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</si>
  <si>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</si>
  <si>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</si>
  <si>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</si>
  <si>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</si>
  <si>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</si>
  <si>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</si>
  <si>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</si>
  <si>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</si>
  <si>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</si>
  <si>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</si>
  <si>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</si>
  <si>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</si>
  <si>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</si>
  <si>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</si>
  <si>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</si>
  <si>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</si>
  <si>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</si>
  <si>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</si>
  <si>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</si>
  <si>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</si>
  <si>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</si>
  <si>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</si>
  <si>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</si>
  <si>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</si>
  <si>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</si>
  <si>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</si>
  <si>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</si>
  <si>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</si>
  <si>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</si>
  <si>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</si>
  <si>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</si>
  <si>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</si>
  <si>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</si>
  <si>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</si>
  <si>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</si>
  <si>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</si>
  <si>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</si>
  <si>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</si>
  <si>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</si>
  <si>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</si>
  <si>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</si>
  <si>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</si>
  <si>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</si>
  <si>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</si>
  <si>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</si>
  <si>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</si>
  <si>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</si>
  <si>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</si>
  <si>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</si>
  <si>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</si>
  <si>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</si>
  <si>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</si>
  <si>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</si>
  <si>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</si>
  <si>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</si>
  <si>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</si>
  <si>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</si>
  <si>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</si>
  <si>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</si>
  <si>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</si>
  <si>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</si>
  <si>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</si>
  <si>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</si>
  <si>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</si>
  <si>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</si>
  <si>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</si>
  <si>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</si>
  <si>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</si>
  <si>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</si>
  <si>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</si>
  <si>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</si>
  <si>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</si>
  <si>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</si>
  <si>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</si>
  <si>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</si>
  <si>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</si>
  <si>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</si>
  <si>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</si>
  <si>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</si>
  <si>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</si>
  <si>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</si>
  <si>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</si>
  <si>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</si>
  <si>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</si>
  <si>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</si>
  <si>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</si>
  <si>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</si>
  <si>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</si>
  <si>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</si>
  <si>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</si>
  <si>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</si>
  <si>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</si>
  <si>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</si>
  <si>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</si>
  <si>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</si>
  <si>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</si>
  <si>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</si>
  <si>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</si>
  <si>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</si>
  <si>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</si>
  <si>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</si>
  <si>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</si>
  <si>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</si>
  <si>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</si>
  <si>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</si>
  <si>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</si>
  <si>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</si>
  <si>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</si>
  <si>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</si>
  <si>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</si>
  <si>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</si>
  <si>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</si>
  <si>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</si>
  <si>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</si>
  <si>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</si>
  <si>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</si>
  <si>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</si>
  <si>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</si>
  <si>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</si>
  <si>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</si>
  <si>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</si>
  <si>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</si>
  <si>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</si>
  <si>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</si>
  <si>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</si>
  <si>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</si>
  <si>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</si>
  <si>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</si>
  <si>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</si>
  <si>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</si>
  <si>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</si>
  <si>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</si>
  <si>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</si>
  <si>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</si>
  <si>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</si>
  <si>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</si>
  <si>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</si>
  <si>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</si>
  <si>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</si>
  <si>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</si>
  <si>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</si>
  <si>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</si>
  <si>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</si>
  <si>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</si>
  <si>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</si>
  <si>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</si>
  <si>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</si>
  <si>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</si>
  <si>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</si>
  <si>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</si>
  <si>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</si>
  <si>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</si>
  <si>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</si>
  <si>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</si>
  <si>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</si>
  <si>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</si>
  <si>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</si>
  <si>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</si>
  <si>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</si>
  <si>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</si>
  <si>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</si>
  <si>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</si>
  <si>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</si>
  <si>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</si>
  <si>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</si>
  <si>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</si>
  <si>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</si>
  <si>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</si>
  <si>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</si>
  <si>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</si>
  <si>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</si>
  <si>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</si>
  <si>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</si>
  <si>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</si>
  <si>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</si>
  <si>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</si>
  <si>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</si>
  <si>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</si>
  <si>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</si>
  <si>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</si>
  <si>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</si>
  <si>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</si>
  <si>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</si>
  <si>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</si>
  <si>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</si>
  <si>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</si>
  <si>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</si>
  <si>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</si>
  <si>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</si>
  <si>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</si>
  <si>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</si>
  <si>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</si>
  <si>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</si>
  <si>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</si>
  <si>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</si>
  <si>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</si>
  <si>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</si>
  <si>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</si>
  <si>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</si>
  <si>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</si>
  <si>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</si>
  <si>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</si>
  <si>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</si>
  <si>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</si>
  <si>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</si>
  <si>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</si>
  <si>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</si>
  <si>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</si>
  <si>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</si>
  <si>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</si>
  <si>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</si>
  <si>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</si>
  <si>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</si>
  <si>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</si>
  <si>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</si>
  <si>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</si>
  <si>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</si>
  <si>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</si>
  <si>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</si>
  <si>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</si>
  <si>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</si>
  <si>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</si>
  <si>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</si>
  <si>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</si>
  <si>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</si>
  <si>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</si>
  <si>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</si>
  <si>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</si>
  <si>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</si>
  <si>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</si>
  <si>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</si>
  <si>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</si>
  <si>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</si>
  <si>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</si>
  <si>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</si>
  <si>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</si>
  <si>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</si>
  <si>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</si>
  <si>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</si>
  <si>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</si>
  <si>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</si>
  <si>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</si>
  <si>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</si>
  <si>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</si>
  <si>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</si>
  <si>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</si>
  <si>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</si>
  <si>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</si>
  <si>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</si>
  <si>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</si>
  <si>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</si>
  <si>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</si>
  <si>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</si>
  <si>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</si>
  <si>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</si>
  <si>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</si>
  <si>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</si>
  <si>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</si>
  <si>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</si>
  <si>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</si>
  <si>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</si>
  <si>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</si>
  <si>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</si>
  <si>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</si>
  <si>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</si>
  <si>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</si>
  <si>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</si>
  <si>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</si>
  <si>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</si>
  <si>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</si>
  <si>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</si>
  <si>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</si>
  <si>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</si>
  <si>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</si>
  <si>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</si>
  <si>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</si>
  <si>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</si>
  <si>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</si>
  <si>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</si>
  <si>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</si>
  <si>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</si>
  <si>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</si>
  <si>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</si>
  <si>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</si>
  <si>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</si>
  <si>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</si>
  <si>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</si>
  <si>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</si>
  <si>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</si>
  <si>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</si>
  <si>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</si>
  <si>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</si>
  <si>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</si>
  <si>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</si>
  <si>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</si>
  <si>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</si>
  <si>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</si>
  <si>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</si>
  <si>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</si>
  <si>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</si>
  <si>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</si>
  <si>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</si>
  <si>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</si>
  <si>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</si>
  <si>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</si>
  <si>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</si>
  <si>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</si>
  <si>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</si>
  <si>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</si>
  <si>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</si>
  <si>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</si>
  <si>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</si>
  <si>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</si>
  <si>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</si>
  <si>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</si>
  <si>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</si>
  <si>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</si>
  <si>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</si>
  <si>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</si>
  <si>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</si>
  <si>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</si>
  <si>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</si>
  <si>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</si>
  <si>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</si>
  <si>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</si>
  <si>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</si>
  <si>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</si>
  <si>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</si>
  <si>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</si>
  <si>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</si>
  <si>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</si>
  <si>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</si>
  <si>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</si>
  <si>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</si>
  <si>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</si>
  <si>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</si>
  <si>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</si>
  <si>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</si>
  <si>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</si>
  <si>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</si>
  <si>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</si>
  <si>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</si>
  <si>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</si>
  <si>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</si>
  <si>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</si>
  <si>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</si>
  <si>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</si>
  <si>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</si>
  <si>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</si>
  <si>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</si>
  <si>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</si>
  <si>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</si>
  <si>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</si>
  <si>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</si>
  <si>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</si>
  <si>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</si>
  <si>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</si>
  <si>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</si>
  <si>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</si>
  <si>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</si>
  <si>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</si>
  <si>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</si>
  <si>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</si>
  <si>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</si>
  <si>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</si>
  <si>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</si>
  <si>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</si>
  <si>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</si>
  <si>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</si>
  <si>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</si>
  <si>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</si>
  <si>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</si>
  <si>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</si>
  <si>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</si>
  <si>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</si>
  <si>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</si>
  <si>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</si>
  <si>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</si>
  <si>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</si>
  <si>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</si>
  <si>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</si>
  <si>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</si>
  <si>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</si>
  <si>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</si>
  <si>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</si>
  <si>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</si>
  <si>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</si>
  <si>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</si>
  <si>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</si>
  <si>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</si>
  <si>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</si>
  <si>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</si>
  <si>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</si>
  <si>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</si>
  <si>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</si>
  <si>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</si>
  <si>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</si>
  <si>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</si>
  <si>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</si>
  <si>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</si>
  <si>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</si>
  <si>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</si>
  <si>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</si>
  <si>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</si>
  <si>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</si>
  <si>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</si>
  <si>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</si>
  <si>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</si>
  <si>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</si>
  <si>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</si>
  <si>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</si>
  <si>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</si>
  <si>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</si>
  <si>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</si>
  <si>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</si>
  <si>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</si>
  <si>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</si>
  <si>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</si>
  <si>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</si>
  <si>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</si>
  <si>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</si>
  <si>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</si>
  <si>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</si>
  <si>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</si>
  <si>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</si>
  <si>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</si>
  <si>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</si>
  <si>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</si>
  <si>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</si>
  <si>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</si>
  <si>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</si>
  <si>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</si>
  <si>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</si>
  <si>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</si>
  <si>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</si>
  <si>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</si>
  <si>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</si>
  <si>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</si>
  <si>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</si>
  <si>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</si>
  <si>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</si>
  <si>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</si>
  <si>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</si>
  <si>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</si>
  <si>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</si>
  <si>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</si>
  <si>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</si>
  <si>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</si>
  <si>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</si>
  <si>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</si>
  <si>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</si>
  <si>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</si>
  <si>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</si>
  <si>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</si>
  <si>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</si>
  <si>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</si>
  <si>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</si>
  <si>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</si>
  <si>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</si>
  <si>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</si>
  <si>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</si>
  <si>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</si>
  <si>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</si>
  <si>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</si>
  <si>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</si>
  <si>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</si>
  <si>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</si>
  <si>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</si>
  <si>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</si>
  <si>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</si>
  <si>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</si>
  <si>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</si>
  <si>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</si>
  <si>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</si>
  <si>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</si>
  <si>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</si>
  <si>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</si>
  <si>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</si>
  <si>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</si>
  <si>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</si>
  <si>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</si>
  <si>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</si>
  <si>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</si>
  <si>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</si>
  <si>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</si>
  <si>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</si>
  <si>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</si>
  <si>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</si>
  <si>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</si>
  <si>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</si>
  <si>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</si>
  <si>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</si>
  <si>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</si>
  <si>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</si>
  <si>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</si>
  <si>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</si>
  <si>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</si>
  <si>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</si>
  <si>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</si>
  <si>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</si>
  <si>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</si>
  <si>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</si>
  <si>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</si>
  <si>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</si>
  <si>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</si>
  <si>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</si>
  <si>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</si>
  <si>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</si>
  <si>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</si>
  <si>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</si>
  <si>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</si>
  <si>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</si>
  <si>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</si>
  <si>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</si>
  <si>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</si>
  <si>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</si>
  <si>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</si>
  <si>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</si>
  <si>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</si>
  <si>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</si>
  <si>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</si>
  <si>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</si>
  <si>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</si>
  <si>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</si>
  <si>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</si>
  <si>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</si>
  <si>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</si>
  <si>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</si>
  <si>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</si>
  <si>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</si>
  <si>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</si>
  <si>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</si>
  <si>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</si>
  <si>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</si>
  <si>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</si>
  <si>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</si>
  <si>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</si>
  <si>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</si>
  <si>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</si>
  <si>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</si>
  <si>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</si>
  <si>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</si>
  <si>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</si>
  <si>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</si>
  <si>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</si>
  <si>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</si>
  <si>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</si>
  <si>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</si>
  <si>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</si>
  <si>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</si>
  <si>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</si>
  <si>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</si>
  <si>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</si>
  <si>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</si>
  <si>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</si>
  <si>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</si>
  <si>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</si>
  <si>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</si>
  <si>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</si>
  <si>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</si>
  <si>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</si>
  <si>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</si>
  <si>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</si>
  <si>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</si>
  <si>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</si>
  <si>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</si>
  <si>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</si>
  <si>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</si>
  <si>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</si>
  <si>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</si>
  <si>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</si>
  <si>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</si>
  <si>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</si>
  <si>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</si>
  <si>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</si>
  <si>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</si>
  <si>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</si>
  <si>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</si>
  <si>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</si>
  <si>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</si>
  <si>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</si>
  <si>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</si>
  <si>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</si>
  <si>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</si>
  <si>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</si>
  <si>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</si>
  <si>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</si>
  <si>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</si>
  <si>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</si>
  <si>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</si>
  <si>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</si>
  <si>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</si>
  <si>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</si>
  <si>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</si>
  <si>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</si>
  <si>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</si>
  <si>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</si>
  <si>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</si>
  <si>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</si>
  <si>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</si>
  <si>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</si>
  <si>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</si>
  <si>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</si>
  <si>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</si>
  <si>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</si>
  <si>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</si>
  <si>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</si>
  <si>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</si>
  <si>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</si>
  <si>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</si>
  <si>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</si>
  <si>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</si>
  <si>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</si>
  <si>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</si>
  <si>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</si>
  <si>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</si>
  <si>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</si>
  <si>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</si>
  <si>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</si>
  <si>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</si>
  <si>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</si>
  <si>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</si>
  <si>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</si>
  <si>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</si>
  <si>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</si>
  <si>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</si>
  <si>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</si>
  <si>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</si>
  <si>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</si>
  <si>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</si>
  <si>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</si>
  <si>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</si>
  <si>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</si>
  <si>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</si>
  <si>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</si>
  <si>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</si>
  <si>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</si>
  <si>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</si>
  <si>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</si>
  <si>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</si>
  <si>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</si>
  <si>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</si>
  <si>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</si>
  <si>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</si>
  <si>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</si>
  <si>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</si>
  <si>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</si>
  <si>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</si>
  <si>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</si>
  <si>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</si>
  <si>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</si>
  <si>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</si>
  <si>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</si>
  <si>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</si>
  <si>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</si>
  <si>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</si>
  <si>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</si>
  <si>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</si>
  <si>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</si>
  <si>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</si>
  <si>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</si>
  <si>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</si>
  <si>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</si>
  <si>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</si>
  <si>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</si>
  <si>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</si>
  <si>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</si>
  <si>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</si>
  <si>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</si>
  <si>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</si>
  <si>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</si>
  <si>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</si>
  <si>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</si>
  <si>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</si>
  <si>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</si>
  <si>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</si>
  <si>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</si>
  <si>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</si>
  <si>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</si>
  <si>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</si>
  <si>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</si>
  <si>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</si>
  <si>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</si>
  <si>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</si>
  <si>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</si>
  <si>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</si>
  <si>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</si>
  <si>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</si>
  <si>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</si>
  <si>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</si>
  <si>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</si>
  <si>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</si>
  <si>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</si>
  <si>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</si>
  <si>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</si>
  <si>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</si>
  <si>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</si>
  <si>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</si>
  <si>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</si>
  <si>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</si>
  <si>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</si>
  <si>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</si>
  <si>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</si>
  <si>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</si>
  <si>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</si>
  <si>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</si>
  <si>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</si>
  <si>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</si>
  <si>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</si>
  <si>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</si>
  <si>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</si>
  <si>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</si>
  <si>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</si>
  <si>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</si>
  <si>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</si>
  <si>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</si>
  <si>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</si>
  <si>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</si>
  <si>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</si>
  <si>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</si>
  <si>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</si>
  <si>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</si>
  <si>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</si>
  <si>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</si>
  <si>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</si>
  <si>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</si>
  <si>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</si>
  <si>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</si>
  <si>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</si>
  <si>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</si>
  <si>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</si>
  <si>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</si>
  <si>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</si>
  <si>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</si>
  <si>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</si>
  <si>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</si>
  <si>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</si>
  <si>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</si>
  <si>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</si>
  <si>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</si>
  <si>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</si>
  <si>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</si>
  <si>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</si>
  <si>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</si>
  <si>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</si>
  <si>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</si>
  <si>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</si>
  <si>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</si>
  <si>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</si>
  <si>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</si>
  <si>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</si>
  <si>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</si>
  <si>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</si>
  <si>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</si>
  <si>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</si>
  <si>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</si>
  <si>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</si>
  <si>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</si>
  <si>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</si>
  <si>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</si>
  <si>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</si>
  <si>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</si>
  <si>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</si>
  <si>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</si>
  <si>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</si>
  <si>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</si>
  <si>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</si>
  <si>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</si>
  <si>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</si>
  <si>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</si>
  <si>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</si>
  <si>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</si>
  <si>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</si>
  <si>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</si>
  <si>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</si>
  <si>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</si>
  <si>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</si>
  <si>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</si>
  <si>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</si>
  <si>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</si>
  <si>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</si>
  <si>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</si>
  <si>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</si>
  <si>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</si>
  <si>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</si>
  <si>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</si>
  <si>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</si>
  <si>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</si>
  <si>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</si>
  <si>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</si>
  <si>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</si>
  <si>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</si>
  <si>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</si>
  <si>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</si>
  <si>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</si>
  <si>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</si>
  <si>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</si>
  <si>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</si>
  <si>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</si>
  <si>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</si>
  <si>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</si>
  <si>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</si>
  <si>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</si>
  <si>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</si>
  <si>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</si>
  <si>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</si>
  <si>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</si>
  <si>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</si>
  <si>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</si>
  <si>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</si>
  <si>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</si>
  <si>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</si>
  <si>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</si>
  <si>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</si>
  <si>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</si>
  <si>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</si>
  <si>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</si>
  <si>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</si>
  <si>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</si>
  <si>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</si>
  <si>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</si>
  <si>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</si>
  <si>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</si>
  <si>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</si>
  <si>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</si>
  <si>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</si>
  <si>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</si>
  <si>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</si>
  <si>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</si>
  <si>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</si>
  <si>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</si>
  <si>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</si>
  <si>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</si>
  <si>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</si>
  <si>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</si>
  <si>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</si>
  <si>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</si>
  <si>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</si>
  <si>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</si>
  <si>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</si>
  <si>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</si>
  <si>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</si>
  <si>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</si>
  <si>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</si>
  <si>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</si>
  <si>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</si>
  <si>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</si>
  <si>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</si>
  <si>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</si>
  <si>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</si>
  <si>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</si>
  <si>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</si>
  <si>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</si>
  <si>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</si>
  <si>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</si>
  <si>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</si>
  <si>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</si>
  <si>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</si>
  <si>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</si>
  <si>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</si>
  <si>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</si>
  <si>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</si>
  <si>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</si>
  <si>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</si>
  <si>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</si>
  <si>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</si>
  <si>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</si>
  <si>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</si>
  <si>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</si>
  <si>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</si>
  <si>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</si>
  <si>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</si>
  <si>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</si>
  <si>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</si>
  <si>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</si>
  <si>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</si>
  <si>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</si>
  <si>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</si>
  <si>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</si>
  <si>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</si>
  <si>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</si>
  <si>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</si>
  <si>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</si>
  <si>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</si>
  <si>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</si>
  <si>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</si>
  <si>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</si>
  <si>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</si>
  <si>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</si>
  <si>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</si>
  <si>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</si>
  <si>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</si>
  <si>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</si>
  <si>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</si>
  <si>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</si>
  <si>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</si>
  <si>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</si>
  <si>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</si>
  <si>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</si>
  <si>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</si>
  <si>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</si>
  <si>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</si>
  <si>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</si>
  <si>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</si>
  <si>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</si>
  <si>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</si>
  <si>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</si>
  <si>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</si>
  <si>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</si>
  <si>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</si>
  <si>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</si>
  <si>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</si>
  <si>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</si>
  <si>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</si>
  <si>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</si>
  <si>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</si>
  <si>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</si>
  <si>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</si>
  <si>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</si>
  <si>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</si>
  <si>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</si>
  <si>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</si>
  <si>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</si>
  <si>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</si>
  <si>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</si>
  <si>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</si>
  <si>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</si>
  <si>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</si>
  <si>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</si>
  <si>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</si>
  <si>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</si>
  <si>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</si>
  <si>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</si>
  <si>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</si>
  <si>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</si>
  <si>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</si>
  <si>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</si>
  <si>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</si>
  <si>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</si>
  <si>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</si>
  <si>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</si>
  <si>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</si>
  <si>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</si>
  <si>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</si>
  <si>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</si>
  <si>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</si>
  <si>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</si>
  <si>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</si>
  <si>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</si>
  <si>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</si>
  <si>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</si>
  <si>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</si>
  <si>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</si>
  <si>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</si>
  <si>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</si>
  <si>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</si>
  <si>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</si>
  <si>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</si>
  <si>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</si>
  <si>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</si>
  <si>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</si>
  <si>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</si>
  <si>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</si>
  <si>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</si>
  <si>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</si>
  <si>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</si>
  <si>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</si>
  <si>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</si>
  <si>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</si>
  <si>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</si>
  <si>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</si>
  <si>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</si>
  <si>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</si>
  <si>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</si>
  <si>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</si>
  <si>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</si>
  <si>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</si>
  <si>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</si>
  <si>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</si>
  <si>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</si>
  <si>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</si>
  <si>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</si>
  <si>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</si>
  <si>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</si>
  <si>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</si>
  <si>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</si>
  <si>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</si>
  <si>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</si>
  <si>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</si>
  <si>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</si>
  <si>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</si>
  <si>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</si>
  <si>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</si>
  <si>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</si>
  <si>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</si>
  <si>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</si>
  <si>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</si>
  <si>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</si>
  <si>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</si>
  <si>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</si>
  <si>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</si>
  <si>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</si>
  <si>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</si>
  <si>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</si>
  <si>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</si>
  <si>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</si>
  <si>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</si>
  <si>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</si>
  <si>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</si>
  <si>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</si>
  <si>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</si>
  <si>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</si>
  <si>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</si>
  <si>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</si>
  <si>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</si>
  <si>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</si>
  <si>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</si>
  <si>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</si>
  <si>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</si>
  <si>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</si>
  <si>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</si>
  <si>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</si>
  <si>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</si>
  <si>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</si>
  <si>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</si>
  <si>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</si>
  <si>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</si>
  <si>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</si>
  <si>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</si>
  <si>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</si>
  <si>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</si>
  <si>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</si>
  <si>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</si>
  <si>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</si>
  <si>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</si>
  <si>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</si>
  <si>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</si>
  <si>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</si>
  <si>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</si>
  <si>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</si>
  <si>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</si>
  <si>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</si>
  <si>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</si>
  <si>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</si>
  <si>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</si>
  <si>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</si>
  <si>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</si>
  <si>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</si>
  <si>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</si>
  <si>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</si>
  <si>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</si>
  <si>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</si>
  <si>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</si>
  <si>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</si>
  <si>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</si>
  <si>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</si>
  <si>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</si>
  <si>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</si>
  <si>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</si>
  <si>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</si>
  <si>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</si>
  <si>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</si>
  <si>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</si>
  <si>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</si>
  <si>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</si>
  <si>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</si>
  <si>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</si>
  <si>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</si>
  <si>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</si>
  <si>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</si>
  <si>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</si>
  <si>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</si>
  <si>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</si>
  <si>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</si>
  <si>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</si>
  <si>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</si>
  <si>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</si>
  <si>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</si>
  <si>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</si>
  <si>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</si>
  <si>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</si>
  <si>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</si>
  <si>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</si>
  <si>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</si>
  <si>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</si>
  <si>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</si>
  <si>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</si>
  <si>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</si>
  <si>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</si>
  <si>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</si>
  <si>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</si>
  <si>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</si>
  <si>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</si>
  <si>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</si>
  <si>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</si>
  <si>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</si>
  <si>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</si>
  <si>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</si>
  <si>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</si>
  <si>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</si>
  <si>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</si>
  <si>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</si>
  <si>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</si>
  <si>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</si>
  <si>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</si>
  <si>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</si>
  <si>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</si>
  <si>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</si>
  <si>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</si>
  <si>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</si>
  <si>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</si>
  <si>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</si>
  <si>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</si>
  <si>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</si>
  <si>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</si>
  <si>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</si>
  <si>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</si>
  <si>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</si>
  <si>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</si>
  <si>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</si>
  <si>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</si>
  <si>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</si>
  <si>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</si>
  <si>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</si>
  <si>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</si>
  <si>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</si>
  <si>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</si>
  <si>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</si>
  <si>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</si>
  <si>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</si>
  <si>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</si>
  <si>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</si>
  <si>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</si>
  <si>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</si>
  <si>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</si>
  <si>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</si>
  <si>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</si>
  <si>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</si>
  <si>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</si>
  <si>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</si>
  <si>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</si>
  <si>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</si>
  <si>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</si>
  <si>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</si>
  <si>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</si>
  <si>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</si>
  <si>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</si>
  <si>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</si>
  <si>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</si>
  <si>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</si>
  <si>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</si>
  <si>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</si>
  <si>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</si>
  <si>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</si>
  <si>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</si>
  <si>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</si>
  <si>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</si>
  <si>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</si>
  <si>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</si>
  <si>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</si>
  <si>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</si>
  <si>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</si>
  <si>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</si>
  <si>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</si>
  <si>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</si>
  <si>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</si>
  <si>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</si>
  <si>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</si>
  <si>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</si>
  <si>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</si>
  <si>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</si>
  <si>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</si>
  <si>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</si>
  <si>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</si>
  <si>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</si>
  <si>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</si>
  <si>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</si>
  <si>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</si>
  <si>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</si>
  <si>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</si>
  <si>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</si>
  <si>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</si>
  <si>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</si>
  <si>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</si>
  <si>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</si>
  <si>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</si>
  <si>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</si>
  <si>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</si>
  <si>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</si>
  <si>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</si>
  <si>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</si>
  <si>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</si>
  <si>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</si>
  <si>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</si>
  <si>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</si>
  <si>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</si>
  <si>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</si>
  <si>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</si>
  <si>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</si>
  <si>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</si>
  <si>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</si>
  <si>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</si>
  <si>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</si>
  <si>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</si>
  <si>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</si>
  <si>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</si>
  <si>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</si>
  <si>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</si>
  <si>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</si>
  <si>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</si>
  <si>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</si>
  <si>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</si>
  <si>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</si>
  <si>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</si>
  <si>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</si>
  <si>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</si>
  <si>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</si>
  <si>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</si>
  <si>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</si>
  <si>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</si>
  <si>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</si>
  <si>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</si>
  <si>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</si>
  <si>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</si>
  <si>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</si>
  <si>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</si>
  <si>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</si>
  <si>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</si>
  <si>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</si>
  <si>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</si>
  <si>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</si>
  <si>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</si>
  <si>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</si>
  <si>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</si>
  <si>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</si>
  <si>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</si>
  <si>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</si>
  <si>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</si>
  <si>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</si>
  <si>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</si>
  <si>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</si>
  <si>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</si>
  <si>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</si>
  <si>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</si>
  <si>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</si>
  <si>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</si>
  <si>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</si>
  <si>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</si>
  <si>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</si>
  <si>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</si>
  <si>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</si>
  <si>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</si>
  <si>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</si>
  <si>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</si>
  <si>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</si>
  <si>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</si>
  <si>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</si>
  <si>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</si>
  <si>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</si>
  <si>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</si>
  <si>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</si>
  <si>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</si>
  <si>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</si>
  <si>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</si>
  <si>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</si>
  <si>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</si>
  <si>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</si>
  <si>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</si>
  <si>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</si>
  <si>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</si>
  <si>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</si>
  <si>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</si>
  <si>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</si>
  <si>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</si>
  <si>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</si>
  <si>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</si>
  <si>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</si>
  <si>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</si>
  <si>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</si>
  <si>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</si>
  <si>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</si>
  <si>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</si>
  <si>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</si>
  <si>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</si>
  <si>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</si>
  <si>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</si>
  <si>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</si>
  <si>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</si>
  <si>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</si>
  <si>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</si>
  <si>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</si>
  <si>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</si>
  <si>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</si>
  <si>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</si>
  <si>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</si>
  <si>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</si>
  <si>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</si>
  <si>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</si>
  <si>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</si>
  <si>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</si>
  <si>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</si>
  <si>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</si>
  <si>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</si>
  <si>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</si>
  <si>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</si>
  <si>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</si>
  <si>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</si>
  <si>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</si>
  <si>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</si>
  <si>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</si>
  <si>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</si>
  <si>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</si>
  <si>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</si>
  <si>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</si>
  <si>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</si>
  <si>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</si>
  <si>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</si>
  <si>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</si>
  <si>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</si>
  <si>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</si>
  <si>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</si>
  <si>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</si>
  <si>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</si>
  <si>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</si>
  <si>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</si>
  <si>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</si>
  <si>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</si>
  <si>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</si>
  <si>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</si>
  <si>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</si>
  <si>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</si>
  <si>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</si>
  <si>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</si>
  <si>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</si>
  <si>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</si>
  <si>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</si>
  <si>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</si>
  <si>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</si>
  <si>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</si>
  <si>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</si>
  <si>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</si>
  <si>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</si>
  <si>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</si>
  <si>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</si>
  <si>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</si>
  <si>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</si>
  <si>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</si>
  <si>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</si>
  <si>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</si>
  <si>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</si>
  <si>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</si>
  <si>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</si>
  <si>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</si>
  <si>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</si>
  <si>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</si>
  <si>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</si>
  <si>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</si>
  <si>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</si>
  <si>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</si>
  <si>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</si>
  <si>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</si>
  <si>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</si>
  <si>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</si>
  <si>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</si>
  <si>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</si>
  <si>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</si>
  <si>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</si>
  <si>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</si>
  <si>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</si>
  <si>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</si>
  <si>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</si>
  <si>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</si>
  <si>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</si>
  <si>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</si>
  <si>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</si>
  <si>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</si>
  <si>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</si>
  <si>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</si>
  <si>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</si>
  <si>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</si>
  <si>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</si>
  <si>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</si>
  <si>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</si>
  <si>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</si>
  <si>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</si>
  <si>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</si>
  <si>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</si>
  <si>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</si>
  <si>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</si>
  <si>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</si>
  <si>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</si>
  <si>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</si>
  <si>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</si>
  <si>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</si>
  <si>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</si>
  <si>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</si>
  <si>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</si>
  <si>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</si>
  <si>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</si>
  <si>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</si>
  <si>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</si>
  <si>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</si>
  <si>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</si>
  <si>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</si>
  <si>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</si>
  <si>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</si>
  <si>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</si>
  <si>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</si>
  <si>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</si>
  <si>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</si>
  <si>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</si>
  <si>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</si>
  <si>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</si>
  <si>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</si>
  <si>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</si>
  <si>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</si>
  <si>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</si>
  <si>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</si>
  <si>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</si>
  <si>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</si>
  <si>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</si>
  <si>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</si>
  <si>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</si>
  <si>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</si>
  <si>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</si>
  <si>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</si>
  <si>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</si>
  <si>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</si>
  <si>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</si>
  <si>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</si>
  <si>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</si>
  <si>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</si>
  <si>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</si>
  <si>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</si>
  <si>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</si>
  <si>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</si>
  <si>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</si>
  <si>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</si>
  <si>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</si>
  <si>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</si>
  <si>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</si>
  <si>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</si>
  <si>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</si>
  <si>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</si>
  <si>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</si>
  <si>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</si>
  <si>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</si>
  <si>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</si>
  <si>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</si>
  <si>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</si>
  <si>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</si>
  <si>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</si>
  <si>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</si>
  <si>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</si>
  <si>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</si>
  <si>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</si>
  <si>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</si>
  <si>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</si>
  <si>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</si>
  <si>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</si>
  <si>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</si>
  <si>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</si>
  <si>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</si>
  <si>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</si>
  <si>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</si>
  <si>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</si>
  <si>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</si>
  <si>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</si>
  <si>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</si>
  <si>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</si>
  <si>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</si>
  <si>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</si>
  <si>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</si>
  <si>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</si>
  <si>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</si>
  <si>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</si>
  <si>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</si>
  <si>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</si>
  <si>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</si>
  <si>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</si>
  <si>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</si>
  <si>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</si>
  <si>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</si>
  <si>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</si>
  <si>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</si>
  <si>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</si>
  <si>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</si>
  <si>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</si>
  <si>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</si>
  <si>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</si>
  <si>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</si>
  <si>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</si>
  <si>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</si>
  <si>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</si>
  <si>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</si>
  <si>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</si>
  <si>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</si>
  <si>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</si>
  <si>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</si>
  <si>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</si>
  <si>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</si>
  <si>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</si>
  <si>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</si>
  <si>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</si>
  <si>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</si>
  <si>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</si>
  <si>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</si>
  <si>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</si>
  <si>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</si>
  <si>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</si>
  <si>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</si>
  <si>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</si>
  <si>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</si>
  <si>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</si>
  <si>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</si>
  <si>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</si>
  <si>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</si>
  <si>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</si>
  <si>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</si>
  <si>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</si>
  <si>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</si>
  <si>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</si>
  <si>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</si>
  <si>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</si>
  <si>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</si>
  <si>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</si>
  <si>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</si>
  <si>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</si>
  <si>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</si>
  <si>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</si>
  <si>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</si>
  <si>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</si>
  <si>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</si>
  <si>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</si>
  <si>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</si>
  <si>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</si>
  <si>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</si>
  <si>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</si>
  <si>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</si>
  <si>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</si>
  <si>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</si>
  <si>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</si>
  <si>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</si>
  <si>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</si>
  <si>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</si>
  <si>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</si>
  <si>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</si>
  <si>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</si>
  <si>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</si>
  <si>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</si>
  <si>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</si>
  <si>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</si>
  <si>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</si>
  <si>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</si>
  <si>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</si>
  <si>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</si>
  <si>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</si>
  <si>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</si>
  <si>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</si>
  <si>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</si>
  <si>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</si>
  <si>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</si>
  <si>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</si>
  <si>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</si>
  <si>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</si>
  <si>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</si>
  <si>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</si>
  <si>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</si>
  <si>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</si>
  <si>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</si>
  <si>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</si>
  <si>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</si>
  <si>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</si>
  <si>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</si>
  <si>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</si>
  <si>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</si>
  <si>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</si>
  <si>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</si>
  <si>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</si>
  <si>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</si>
  <si>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</si>
  <si>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</si>
  <si>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</si>
  <si>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</si>
  <si>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</si>
  <si>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</si>
  <si>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</si>
  <si>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</si>
  <si>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</si>
  <si>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</si>
  <si>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</si>
  <si>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</si>
  <si>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</si>
  <si>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</si>
  <si>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</si>
  <si>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</si>
  <si>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</si>
  <si>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</si>
  <si>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</si>
  <si>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</si>
  <si>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</si>
  <si>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</si>
  <si>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</si>
  <si>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</si>
  <si>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</si>
  <si>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</si>
  <si>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</si>
  <si>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</si>
  <si>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</si>
  <si>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</si>
  <si>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</si>
  <si>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</si>
  <si>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</si>
  <si>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</si>
  <si>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</si>
  <si>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</si>
  <si>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</si>
  <si>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</si>
  <si>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</si>
  <si>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</si>
  <si>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</si>
  <si>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</si>
  <si>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</si>
  <si>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</si>
  <si>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</si>
  <si>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</si>
  <si>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</si>
  <si>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</si>
  <si>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</si>
  <si>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</si>
  <si>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</si>
  <si>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</si>
  <si>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</si>
  <si>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</si>
  <si>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</si>
  <si>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</si>
  <si>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</si>
  <si>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</si>
  <si>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</si>
  <si>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</si>
  <si>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</si>
  <si>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</si>
  <si>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</si>
  <si>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</si>
  <si>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</si>
  <si>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</si>
  <si>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</si>
  <si>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</si>
  <si>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</si>
  <si>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</si>
  <si>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</si>
  <si>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</si>
  <si>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</si>
  <si>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</si>
  <si>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</si>
  <si>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</si>
  <si>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</si>
  <si>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</si>
  <si>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</si>
  <si>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</si>
  <si>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</si>
  <si>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</si>
  <si>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</si>
  <si>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</si>
  <si>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</si>
  <si>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</si>
  <si>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</si>
  <si>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</si>
  <si>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</si>
  <si>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</si>
  <si>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</si>
  <si>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</si>
  <si>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</si>
  <si>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</si>
  <si>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</si>
  <si>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</si>
  <si>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</si>
  <si>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</si>
  <si>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</si>
  <si>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</si>
  <si>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</si>
  <si>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</si>
  <si>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</si>
  <si>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</si>
  <si>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</si>
  <si>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</si>
  <si>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</si>
  <si>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</si>
  <si>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</si>
  <si>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</si>
  <si>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</si>
  <si>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</si>
  <si>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</si>
  <si>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</si>
  <si>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</si>
  <si>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</si>
  <si>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</si>
  <si>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</si>
  <si>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</si>
  <si>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</si>
  <si>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</si>
  <si>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</si>
  <si>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</si>
  <si>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</si>
  <si>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</si>
  <si>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</si>
  <si>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</si>
  <si>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</si>
  <si>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</si>
  <si>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</si>
  <si>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</si>
  <si>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</si>
  <si>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</si>
  <si>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</si>
  <si>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</si>
  <si>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</si>
  <si>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</si>
  <si>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</si>
  <si>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</si>
  <si>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</si>
  <si>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</si>
  <si>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</si>
  <si>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</si>
  <si>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</si>
  <si>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</si>
  <si>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</si>
  <si>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</si>
  <si>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</si>
  <si>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</si>
  <si>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</si>
  <si>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</si>
  <si>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</si>
  <si>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</si>
  <si>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</si>
  <si>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</si>
  <si>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</si>
  <si>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</si>
  <si>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</si>
  <si>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</si>
  <si>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</si>
  <si>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</si>
  <si>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</si>
  <si>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</si>
  <si>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</si>
  <si>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</si>
  <si>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</si>
  <si>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</si>
  <si>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</si>
  <si>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</si>
  <si>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</si>
  <si>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</si>
  <si>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</si>
  <si>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</si>
  <si>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</si>
  <si>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</si>
  <si>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</si>
  <si>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</si>
  <si>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</si>
  <si>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</si>
  <si>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</si>
  <si>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</si>
  <si>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</si>
  <si>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</si>
  <si>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</si>
  <si>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</si>
  <si>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</si>
  <si>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</si>
  <si>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</si>
  <si>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</si>
  <si>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</si>
  <si>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</si>
  <si>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</si>
  <si>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</si>
  <si>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</si>
  <si>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</si>
  <si>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</si>
  <si>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</si>
  <si>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</si>
  <si>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</si>
  <si>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</si>
  <si>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</si>
  <si>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</si>
  <si>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</si>
  <si>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</si>
  <si>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</si>
  <si>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</si>
  <si>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</si>
  <si>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</si>
  <si>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</si>
  <si>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</si>
  <si>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</si>
  <si>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</si>
  <si>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</si>
  <si>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</si>
  <si>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</si>
  <si>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</si>
  <si>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</si>
  <si>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</si>
  <si>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</si>
  <si>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</si>
  <si>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</si>
  <si>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</si>
  <si>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</si>
  <si>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</si>
  <si>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</si>
  <si>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</si>
  <si>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</si>
  <si>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</si>
  <si>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</si>
  <si>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</si>
  <si>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</si>
  <si>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</si>
  <si>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</si>
  <si>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</si>
  <si>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</si>
  <si>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</si>
  <si>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</si>
  <si>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</si>
  <si>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</si>
  <si>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</si>
  <si>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</si>
  <si>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</si>
  <si>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</si>
  <si>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</si>
  <si>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</si>
  <si>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</si>
  <si>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</si>
  <si>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</si>
  <si>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</si>
  <si>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</si>
  <si>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</si>
  <si>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</si>
  <si>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</si>
  <si>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</si>
  <si>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</si>
  <si>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</si>
  <si>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</si>
  <si>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</si>
  <si>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</si>
  <si>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</si>
  <si>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</si>
  <si>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</si>
  <si>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</si>
  <si>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</si>
  <si>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</si>
  <si>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</si>
  <si>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</si>
  <si>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</si>
  <si>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</si>
  <si>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</si>
  <si>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</si>
  <si>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</si>
  <si>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</si>
  <si>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</si>
  <si>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</si>
  <si>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</si>
  <si>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</si>
  <si>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</si>
  <si>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</si>
  <si>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</si>
  <si>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</si>
  <si>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</si>
  <si>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</si>
  <si>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</si>
  <si>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</si>
  <si>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</si>
  <si>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</si>
  <si>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</si>
  <si>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</si>
  <si>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</si>
  <si>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</si>
  <si>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</si>
  <si>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</si>
  <si>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</si>
  <si>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</si>
  <si>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</si>
  <si>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</si>
  <si>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</si>
  <si>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</si>
  <si>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</si>
  <si>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</si>
  <si>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</si>
  <si>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</si>
  <si>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</si>
  <si>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</si>
  <si>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</si>
  <si>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</si>
  <si>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</si>
  <si>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</si>
  <si>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</si>
  <si>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</si>
  <si>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</si>
  <si>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</si>
  <si>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</si>
  <si>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</si>
  <si>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</si>
  <si>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</si>
  <si>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</si>
  <si>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</si>
  <si>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</si>
  <si>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</si>
  <si>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</si>
  <si>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</si>
  <si>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</si>
  <si>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</si>
  <si>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</si>
  <si>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</si>
  <si>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</si>
  <si>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</si>
  <si>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</si>
  <si>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</si>
  <si>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</si>
  <si>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</si>
  <si>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</si>
  <si>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</si>
  <si>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</si>
  <si>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</si>
  <si>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</si>
  <si>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</si>
  <si>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</si>
  <si>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</si>
  <si>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</si>
  <si>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</si>
  <si>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</si>
  <si>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</si>
  <si>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</si>
  <si>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</si>
  <si>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</si>
  <si>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</si>
  <si>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</si>
  <si>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</si>
  <si>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</si>
  <si>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</si>
  <si>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</si>
  <si>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</si>
  <si>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</si>
  <si>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</si>
  <si>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</si>
  <si>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</si>
  <si>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</si>
  <si>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</si>
  <si>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</si>
  <si>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</si>
  <si>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</si>
  <si>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</si>
  <si>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</si>
  <si>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</si>
  <si>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</si>
  <si>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</si>
  <si>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</si>
  <si>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</si>
  <si>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</si>
  <si>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</si>
  <si>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</si>
  <si>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</si>
  <si>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</si>
  <si>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</si>
  <si>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</si>
  <si>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</si>
  <si>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</si>
  <si>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</si>
  <si>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</si>
  <si>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</si>
  <si>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</si>
  <si>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</si>
  <si>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</si>
  <si>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</si>
  <si>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</si>
  <si>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</si>
  <si>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</si>
  <si>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</si>
  <si>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</si>
  <si>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</si>
  <si>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</si>
  <si>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</si>
  <si>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</si>
  <si>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</si>
  <si>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</si>
  <si>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</si>
  <si>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</si>
  <si>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</si>
  <si>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</si>
  <si>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</si>
  <si>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</si>
  <si>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</si>
  <si>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</si>
  <si>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</si>
  <si>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</si>
  <si>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</si>
  <si>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</si>
  <si>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</si>
  <si>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</si>
  <si>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</si>
  <si>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</si>
  <si>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</si>
  <si>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</si>
  <si>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</si>
  <si>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</si>
  <si>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</si>
  <si>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</si>
  <si>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</si>
  <si>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</si>
  <si>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</si>
  <si>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</si>
  <si>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</si>
  <si>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</si>
  <si>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</si>
  <si>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</si>
  <si>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</si>
  <si>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</si>
  <si>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</si>
  <si>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</si>
  <si>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</si>
  <si>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</si>
  <si>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</si>
  <si>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</si>
  <si>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</si>
  <si>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</si>
  <si>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</si>
  <si>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</si>
  <si>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</si>
  <si>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</si>
  <si>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</si>
  <si>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</si>
  <si>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</si>
  <si>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</si>
  <si>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</si>
  <si>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</si>
  <si>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</si>
  <si>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</si>
  <si>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</si>
  <si>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</si>
  <si>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</si>
  <si>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</si>
  <si>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</si>
  <si>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</si>
  <si>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</si>
  <si>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</si>
  <si>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</si>
  <si>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</si>
  <si>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</si>
  <si>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</si>
  <si>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</si>
  <si>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</si>
  <si>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</si>
  <si>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</si>
  <si>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</si>
  <si>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</si>
  <si>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</si>
  <si>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</si>
  <si>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</si>
  <si>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</si>
  <si>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</si>
  <si>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</si>
  <si>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</si>
  <si>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</si>
  <si>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</si>
  <si>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</si>
  <si>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</si>
  <si>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</si>
  <si>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</si>
  <si>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</si>
  <si>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</si>
  <si>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</si>
  <si>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</si>
  <si>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</si>
  <si>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</si>
  <si>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</si>
  <si>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</si>
  <si>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</si>
  <si>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</si>
  <si>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</si>
  <si>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</si>
  <si>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</si>
  <si>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</si>
  <si>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</si>
  <si>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</si>
  <si>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</si>
  <si>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</si>
  <si>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</si>
  <si>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</si>
  <si>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</si>
  <si>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</si>
  <si>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</si>
  <si>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</si>
  <si>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</si>
  <si>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</si>
  <si>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</si>
  <si>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</si>
  <si>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</si>
  <si>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</si>
  <si>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</si>
  <si>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</si>
  <si>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</si>
  <si>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</si>
  <si>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</si>
  <si>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</si>
  <si>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</si>
  <si>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</si>
  <si>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</si>
  <si>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</si>
  <si>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</si>
  <si>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</si>
  <si>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</si>
  <si>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</si>
  <si>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</si>
  <si>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</si>
  <si>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</si>
  <si>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</si>
  <si>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</si>
  <si>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</si>
  <si>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</si>
  <si>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</si>
  <si>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</si>
  <si>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</si>
  <si>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</si>
  <si>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</si>
  <si>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</si>
  <si>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</si>
  <si>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</si>
  <si>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</si>
  <si>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</si>
  <si>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</si>
  <si>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</si>
  <si>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</si>
  <si>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</si>
  <si>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</si>
  <si>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</si>
  <si>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</si>
  <si>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</si>
  <si>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</si>
  <si>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</si>
  <si>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</si>
  <si>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</si>
  <si>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</si>
  <si>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</si>
  <si>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</si>
  <si>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</si>
  <si>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</si>
  <si>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</si>
  <si>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</si>
  <si>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</si>
  <si>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</si>
  <si>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</si>
  <si>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</si>
  <si>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</si>
  <si>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</si>
  <si>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</si>
  <si>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</si>
  <si>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</si>
  <si>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</si>
  <si>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</si>
  <si>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</si>
  <si>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</si>
  <si>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</si>
  <si>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</si>
  <si>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</si>
  <si>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</si>
  <si>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</si>
  <si>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</si>
  <si>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</si>
  <si>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</si>
  <si>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</si>
  <si>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</si>
  <si>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</si>
  <si>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</si>
  <si>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</si>
  <si>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</si>
  <si>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</si>
  <si>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</si>
  <si>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</si>
  <si>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</si>
  <si>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</si>
  <si>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</si>
  <si>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</si>
  <si>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</si>
  <si>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</si>
  <si>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</si>
  <si>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</si>
  <si>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</si>
  <si>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</si>
  <si>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</si>
  <si>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</si>
  <si>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</si>
  <si>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</si>
  <si>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</si>
  <si>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</si>
  <si>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</si>
  <si>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</si>
  <si>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</si>
  <si>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</si>
  <si>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</si>
  <si>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</si>
  <si>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</si>
  <si>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</si>
  <si>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</si>
  <si>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</si>
  <si>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</si>
  <si>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</si>
  <si>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</si>
  <si>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</si>
  <si>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</si>
  <si>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</si>
  <si>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</si>
  <si>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</si>
  <si>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</si>
  <si>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</si>
  <si>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</si>
  <si>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</si>
  <si>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</si>
  <si>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</si>
  <si>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</si>
  <si>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</si>
  <si>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</si>
  <si>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</si>
  <si>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</si>
  <si>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</si>
  <si>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</si>
  <si>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</si>
  <si>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</si>
  <si>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</si>
  <si>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</si>
  <si>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</si>
  <si>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</si>
  <si>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</si>
  <si>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</si>
  <si>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</si>
  <si>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</si>
  <si>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</si>
  <si>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</si>
  <si>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</si>
  <si>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</si>
  <si>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</si>
  <si>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</si>
  <si>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</si>
  <si>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</si>
  <si>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</si>
  <si>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</si>
  <si>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</si>
  <si>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</si>
  <si>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</si>
  <si>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</si>
  <si>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</si>
  <si>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</si>
  <si>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</si>
  <si>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</si>
  <si>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</si>
  <si>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</si>
  <si>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</si>
  <si>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</si>
  <si>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</si>
  <si>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</si>
  <si>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</si>
  <si>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</si>
  <si>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</si>
  <si>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</si>
  <si>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</si>
  <si>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</si>
  <si>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</si>
  <si>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</si>
  <si>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</si>
  <si>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</si>
  <si>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</si>
  <si>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</si>
  <si>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</si>
  <si>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</si>
  <si>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</si>
  <si>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</si>
  <si>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</si>
  <si>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</si>
  <si>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</si>
  <si>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</si>
  <si>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</si>
  <si>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</si>
  <si>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</si>
  <si>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</si>
  <si>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</si>
  <si>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</si>
  <si>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</si>
  <si>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</si>
  <si>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</si>
  <si>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</si>
  <si>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</si>
  <si>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</si>
  <si>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</si>
  <si>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</si>
  <si>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</si>
  <si>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</si>
  <si>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</si>
  <si>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</si>
  <si>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</si>
  <si>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</si>
  <si>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</si>
  <si>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</si>
  <si>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</si>
  <si>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</si>
  <si>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</si>
  <si>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</si>
  <si>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</si>
  <si>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</si>
  <si>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</si>
  <si>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</si>
  <si>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</si>
  <si>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</si>
  <si>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</si>
  <si>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</si>
  <si>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</si>
  <si>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</si>
  <si>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</si>
  <si>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</si>
  <si>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</si>
  <si>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</si>
  <si>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</si>
  <si>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</si>
  <si>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</si>
  <si>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</si>
  <si>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</si>
  <si>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</si>
  <si>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</si>
  <si>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</si>
  <si>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</si>
  <si>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</si>
  <si>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</si>
  <si>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</si>
  <si>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</si>
  <si>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</si>
  <si>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</si>
  <si>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</si>
  <si>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</si>
  <si>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</si>
  <si>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</si>
  <si>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</si>
  <si>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</si>
  <si>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</si>
  <si>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</si>
  <si>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</si>
  <si>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</si>
  <si>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</si>
  <si>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</si>
  <si>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</si>
  <si>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</si>
  <si>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</si>
  <si>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</si>
  <si>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</si>
  <si>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</si>
  <si>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</si>
  <si>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</si>
  <si>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</si>
  <si>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</si>
  <si>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</si>
  <si>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</si>
  <si>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</si>
  <si>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</si>
  <si>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</si>
  <si>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</si>
  <si>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</si>
  <si>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</si>
  <si>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</si>
  <si>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</si>
  <si>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</si>
  <si>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</si>
  <si>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</si>
  <si>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</si>
  <si>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</si>
  <si>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</si>
  <si>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</si>
  <si>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</si>
  <si>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</si>
  <si>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</si>
  <si>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</si>
  <si>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</si>
  <si>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</si>
  <si>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</si>
  <si>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</si>
  <si>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</si>
  <si>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</si>
  <si>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</si>
  <si>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</si>
  <si>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</si>
  <si>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</si>
  <si>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</si>
  <si>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</si>
  <si>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</si>
  <si>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</si>
  <si>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</si>
  <si>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</si>
  <si>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</si>
  <si>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</si>
  <si>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</si>
  <si>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</si>
  <si>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</si>
  <si>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</si>
  <si>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</si>
  <si>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</si>
  <si>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</si>
  <si>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</si>
  <si>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</si>
  <si>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</si>
  <si>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</si>
  <si>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</si>
  <si>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</si>
  <si>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</si>
  <si>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</si>
  <si>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</si>
  <si>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</si>
  <si>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</si>
  <si>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</si>
  <si>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</si>
  <si>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</si>
  <si>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</si>
  <si>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</si>
  <si>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</si>
  <si>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</si>
  <si>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</si>
  <si>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</si>
  <si>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</si>
  <si>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</si>
  <si>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</si>
  <si>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</si>
  <si>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</si>
  <si>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</si>
  <si>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</si>
  <si>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</si>
  <si>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</si>
  <si>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</si>
  <si>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</si>
  <si>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</si>
  <si>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</si>
  <si>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</si>
  <si>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</si>
  <si>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</si>
  <si>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</si>
  <si>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</si>
  <si>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</si>
  <si>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</si>
  <si>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</si>
  <si>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</si>
  <si>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</si>
  <si>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</si>
  <si>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</si>
  <si>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</si>
  <si>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</si>
  <si>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</si>
  <si>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</si>
  <si>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</si>
  <si>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</si>
  <si>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</si>
  <si>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</si>
  <si>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</si>
  <si>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</si>
  <si>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</si>
  <si>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</si>
  <si>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</si>
  <si>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</si>
  <si>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</si>
  <si>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</si>
  <si>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</si>
  <si>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</si>
  <si>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</si>
  <si>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</si>
  <si>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</si>
  <si>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</si>
  <si>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</si>
  <si>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</si>
  <si>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</si>
  <si>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</si>
  <si>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</si>
  <si>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</si>
  <si>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</si>
  <si>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</si>
  <si>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</si>
  <si>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</si>
  <si>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</si>
  <si>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</si>
  <si>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</si>
  <si>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</si>
  <si>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</si>
  <si>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</si>
  <si>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</si>
  <si>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</si>
  <si>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</si>
  <si>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</si>
  <si>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</si>
  <si>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</si>
  <si>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</si>
  <si>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</si>
  <si>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</si>
  <si>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</si>
  <si>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</si>
  <si>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</si>
  <si>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</si>
  <si>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</si>
  <si>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</si>
  <si>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</si>
  <si>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</si>
  <si>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</si>
  <si>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</si>
  <si>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</si>
  <si>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</si>
  <si>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</si>
  <si>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</si>
  <si>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</si>
  <si>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</si>
  <si>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</si>
  <si>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</si>
  <si>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</si>
  <si>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</si>
  <si>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</si>
  <si>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</si>
  <si>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</si>
  <si>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</si>
  <si>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</si>
  <si>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</si>
  <si>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</si>
  <si>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</si>
  <si>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</si>
  <si>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</si>
  <si>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</si>
  <si>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</si>
  <si>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</si>
  <si>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</si>
  <si>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</si>
  <si>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</si>
  <si>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</si>
  <si>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</si>
  <si>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</si>
  <si>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</si>
  <si>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</si>
  <si>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</si>
  <si>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</si>
  <si>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</si>
  <si>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</si>
  <si>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</si>
  <si>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</si>
  <si>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</si>
  <si>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</si>
  <si>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</si>
  <si>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</si>
  <si>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</si>
  <si>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</si>
  <si>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</si>
  <si>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</si>
  <si>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</si>
  <si>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</si>
  <si>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</si>
  <si>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</si>
  <si>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</si>
  <si>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</si>
  <si>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</si>
  <si>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</si>
  <si>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</si>
  <si>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</si>
  <si>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</si>
  <si>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</si>
  <si>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</si>
  <si>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</si>
  <si>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</si>
  <si>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</si>
  <si>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</si>
  <si>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</si>
  <si>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</si>
  <si>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</si>
  <si>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</si>
  <si>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</si>
  <si>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</si>
  <si>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</si>
  <si>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</si>
  <si>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</si>
  <si>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</si>
  <si>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</si>
  <si>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</si>
  <si>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</si>
  <si>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</si>
  <si>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</si>
  <si>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</si>
  <si>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</si>
  <si>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</si>
  <si>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</si>
  <si>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</si>
  <si>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</si>
  <si>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</si>
  <si>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</si>
  <si>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</si>
  <si>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</si>
  <si>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</si>
  <si>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</si>
  <si>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</si>
  <si>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</si>
  <si>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</si>
  <si>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</si>
  <si>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</si>
  <si>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</si>
  <si>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</si>
  <si>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</si>
  <si>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</si>
  <si>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</si>
  <si>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</si>
  <si>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</si>
  <si>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</si>
  <si>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</si>
  <si>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</si>
  <si>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</si>
  <si>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</si>
  <si>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</si>
  <si>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</si>
  <si>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</si>
  <si>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</si>
  <si>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</si>
  <si>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</si>
  <si>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</si>
  <si>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</si>
  <si>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</si>
  <si>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</si>
  <si>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</si>
  <si>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</si>
  <si>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</si>
  <si>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</si>
  <si>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</si>
  <si>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</si>
  <si>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</si>
  <si>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</si>
  <si>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</si>
  <si>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</si>
  <si>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</si>
  <si>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</si>
  <si>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</si>
  <si>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</si>
  <si>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</si>
  <si>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</si>
  <si>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</si>
  <si>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</si>
  <si>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</si>
  <si>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</si>
  <si>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</si>
  <si>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</si>
  <si>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</si>
  <si>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</si>
  <si>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</si>
  <si>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</si>
  <si>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</si>
  <si>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</si>
  <si>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</si>
  <si>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</si>
  <si>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</si>
  <si>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</si>
  <si>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</si>
  <si>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</si>
  <si>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</si>
  <si>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</si>
  <si>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</si>
  <si>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</si>
  <si>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</si>
  <si>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</si>
  <si>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</si>
  <si>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</si>
  <si>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</si>
  <si>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</si>
  <si>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</si>
  <si>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</si>
  <si>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</si>
  <si>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</si>
  <si>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</si>
  <si>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</si>
  <si>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</si>
  <si>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</si>
  <si>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</si>
  <si>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</si>
  <si>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</si>
  <si>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</si>
  <si>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</si>
  <si>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</si>
  <si>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</si>
  <si>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</si>
  <si>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</si>
  <si>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</si>
  <si>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</si>
  <si>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</si>
  <si>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</si>
  <si>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</si>
  <si>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</si>
  <si>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</si>
  <si>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</si>
  <si>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</si>
  <si>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</si>
  <si>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</si>
  <si>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</si>
  <si>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</si>
  <si>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</si>
  <si>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</si>
  <si>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</si>
  <si>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</si>
  <si>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</si>
  <si>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</si>
  <si>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</si>
  <si>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</si>
  <si>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</si>
  <si>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</si>
  <si>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</si>
  <si>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</si>
  <si>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</si>
  <si>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</si>
  <si>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</si>
  <si>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</si>
  <si>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</si>
  <si>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</si>
  <si>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</si>
  <si>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</si>
  <si>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</si>
  <si>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</si>
  <si>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</si>
  <si>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</si>
  <si>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</si>
  <si>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</si>
  <si>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</si>
  <si>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</si>
  <si>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</si>
  <si>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</si>
  <si>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</si>
  <si>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</si>
  <si>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</si>
  <si>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</si>
  <si>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</si>
  <si>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</si>
  <si>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</si>
  <si>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</si>
  <si>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</si>
  <si>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</si>
  <si>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</si>
  <si>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</si>
  <si>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</si>
  <si>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</si>
  <si>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</si>
  <si>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</si>
  <si>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</si>
  <si>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</si>
  <si>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</si>
  <si>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</si>
  <si>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</si>
  <si>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</si>
  <si>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</si>
  <si>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</si>
  <si>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</si>
  <si>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</si>
  <si>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</si>
  <si>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</si>
  <si>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</si>
  <si>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</si>
  <si>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</si>
  <si>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</si>
  <si>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</si>
  <si>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</si>
  <si>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</si>
  <si>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</si>
  <si>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</si>
  <si>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</si>
  <si>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</si>
  <si>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</si>
  <si>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</si>
  <si>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</si>
  <si>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</si>
  <si>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</si>
  <si>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</si>
  <si>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</si>
  <si>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</si>
  <si>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</si>
  <si>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</si>
  <si>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</si>
  <si>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</si>
  <si>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</si>
  <si>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</si>
  <si>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</si>
  <si>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</si>
  <si>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</si>
  <si>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</si>
  <si>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</si>
  <si>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</si>
  <si>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</si>
  <si>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</si>
  <si>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</si>
  <si>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</si>
  <si>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</si>
  <si>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</si>
  <si>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</si>
  <si>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</si>
  <si>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</si>
  <si>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</si>
  <si>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</si>
  <si>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</si>
  <si>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</si>
  <si>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</si>
  <si>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</si>
  <si>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</si>
  <si>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</si>
  <si>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</si>
  <si>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</si>
  <si>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</si>
  <si>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</si>
  <si>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</si>
  <si>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</si>
  <si>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</si>
  <si>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</si>
  <si>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</si>
  <si>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</si>
  <si>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</si>
  <si>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</si>
  <si>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</si>
  <si>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</si>
  <si>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</si>
  <si>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</si>
  <si>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</si>
  <si>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</si>
  <si>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</si>
  <si>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</si>
  <si>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</si>
  <si>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</si>
  <si>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</si>
  <si>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</si>
  <si>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</si>
  <si>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</si>
  <si>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</si>
  <si>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</si>
  <si>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</si>
  <si>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</si>
  <si>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</si>
  <si>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</si>
  <si>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</si>
  <si>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</si>
  <si>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</si>
  <si>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</si>
  <si>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</si>
  <si>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</si>
  <si>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</si>
  <si>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</si>
  <si>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</si>
  <si>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</si>
  <si>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</si>
  <si>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</si>
  <si>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</si>
  <si>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</si>
  <si>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</si>
  <si>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</si>
  <si>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</si>
  <si>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</si>
  <si>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</si>
  <si>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</si>
  <si>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</si>
  <si>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</si>
  <si>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</si>
  <si>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</si>
  <si>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</si>
  <si>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</si>
  <si>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</si>
  <si>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</si>
  <si>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</si>
  <si>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</si>
  <si>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</si>
  <si>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</si>
  <si>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</si>
  <si>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</si>
  <si>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</si>
  <si>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</si>
  <si>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</si>
  <si>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</si>
  <si>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</si>
  <si>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</si>
  <si>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</si>
  <si>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</si>
  <si>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</si>
  <si>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</si>
  <si>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</si>
  <si>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</si>
  <si>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</si>
  <si>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</si>
  <si>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</si>
  <si>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</si>
  <si>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</si>
  <si>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</si>
  <si>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</si>
  <si>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</si>
  <si>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</si>
  <si>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</si>
  <si>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</si>
  <si>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</si>
  <si>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</si>
  <si>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</si>
  <si>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</si>
  <si>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</si>
  <si>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</si>
  <si>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</si>
  <si>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</si>
  <si>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</si>
  <si>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</si>
  <si>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</si>
  <si>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</si>
  <si>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</si>
  <si>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</si>
  <si>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</si>
  <si>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</si>
  <si>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</si>
  <si>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</si>
  <si>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</si>
  <si>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</si>
  <si>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</si>
  <si>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</si>
  <si>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</si>
  <si>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</si>
  <si>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</si>
  <si>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</si>
  <si>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</si>
  <si>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</si>
  <si>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</si>
  <si>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</si>
  <si>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</si>
  <si>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</si>
  <si>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</si>
  <si>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</si>
  <si>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</si>
  <si>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</si>
  <si>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</si>
  <si>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</si>
  <si>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</si>
  <si>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</si>
  <si>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</si>
  <si>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</si>
  <si>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</si>
  <si>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</si>
  <si>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</si>
  <si>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</si>
  <si>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</si>
  <si>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</si>
  <si>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</si>
  <si>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</si>
  <si>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</si>
  <si>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</si>
  <si>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</si>
  <si>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</si>
  <si>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</si>
  <si>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</si>
  <si>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</si>
  <si>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</si>
  <si>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</si>
  <si>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</si>
  <si>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</si>
  <si>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</si>
  <si>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</si>
  <si>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</si>
  <si>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</si>
  <si>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</si>
  <si>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</si>
  <si>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</si>
  <si>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</si>
  <si>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</si>
  <si>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</si>
  <si>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</si>
  <si>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</si>
  <si>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</si>
  <si>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</si>
  <si>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</si>
  <si>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</si>
  <si>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</si>
  <si>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</si>
  <si>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</si>
  <si>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</si>
  <si>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</si>
  <si>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</si>
  <si>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</si>
  <si>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</si>
  <si>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</si>
  <si>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</si>
  <si>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</si>
  <si>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</si>
  <si>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</si>
  <si>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</si>
  <si>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</si>
  <si>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</si>
  <si>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</si>
  <si>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</si>
  <si>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</si>
  <si>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</si>
  <si>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</si>
  <si>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</si>
  <si>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</si>
  <si>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</si>
  <si>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</si>
  <si>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</si>
  <si>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</si>
  <si>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</si>
  <si>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</si>
  <si>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</si>
  <si>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</si>
  <si>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</si>
  <si>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</si>
  <si>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</si>
  <si>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</si>
  <si>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</si>
  <si>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</si>
  <si>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</si>
  <si>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</si>
  <si>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</si>
  <si>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</si>
  <si>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</si>
  <si>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</si>
  <si>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</si>
  <si>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</si>
  <si>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</si>
  <si>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</si>
  <si>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</si>
  <si>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</si>
  <si>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</si>
  <si>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</si>
  <si>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</si>
  <si>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</si>
  <si>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</si>
  <si>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</si>
  <si>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</si>
  <si>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</si>
  <si>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</si>
  <si>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</si>
  <si>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</si>
  <si>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</si>
  <si>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</si>
  <si>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</si>
  <si>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</si>
  <si>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</si>
  <si>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</si>
  <si>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</si>
  <si>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</si>
  <si>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</si>
  <si>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</si>
  <si>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</si>
  <si>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</si>
  <si>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</si>
  <si>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</si>
  <si>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</si>
  <si>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</si>
  <si>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</si>
  <si>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</si>
  <si>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</si>
  <si>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</si>
  <si>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</si>
  <si>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</si>
  <si>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</si>
  <si>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</si>
  <si>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</si>
  <si>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</si>
  <si>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</si>
  <si>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</si>
  <si>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</si>
  <si>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</si>
  <si>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</si>
  <si>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</si>
  <si>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</si>
  <si>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</si>
  <si>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</si>
  <si>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</si>
  <si>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</si>
  <si>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</si>
  <si>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</si>
  <si>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</si>
  <si>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</si>
  <si>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</si>
  <si>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</si>
  <si>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</si>
  <si>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</si>
  <si>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</si>
  <si>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</si>
  <si>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</si>
  <si>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</si>
  <si>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</si>
  <si>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</si>
  <si>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</si>
  <si>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</si>
  <si>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</si>
  <si>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</si>
  <si>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</si>
  <si>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</si>
  <si>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</si>
  <si>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</si>
  <si>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</si>
  <si>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</si>
  <si>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</si>
  <si>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</si>
  <si>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</si>
  <si>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</si>
  <si>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</si>
  <si>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</si>
  <si>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</si>
  <si>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</si>
  <si>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</si>
  <si>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</si>
  <si>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</si>
  <si>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</si>
  <si>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</si>
  <si>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</si>
  <si>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</si>
  <si>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</si>
  <si>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</si>
  <si>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</si>
  <si>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</si>
  <si>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</si>
  <si>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</si>
  <si>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</si>
  <si>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</si>
  <si>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</si>
  <si>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</si>
  <si>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</si>
  <si>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</si>
  <si>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</si>
  <si>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</si>
  <si>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</si>
  <si>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</si>
  <si>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</si>
  <si>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</si>
  <si>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</si>
  <si>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</si>
  <si>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</si>
  <si>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</si>
  <si>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</si>
  <si>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</si>
  <si>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</si>
  <si>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</si>
  <si>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</si>
  <si>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</si>
  <si>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</si>
  <si>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</si>
  <si>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</si>
  <si>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</si>
  <si>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</si>
  <si>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</si>
  <si>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</si>
  <si>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</si>
  <si>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</si>
  <si>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</si>
  <si>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</si>
  <si>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</si>
  <si>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</si>
  <si>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</si>
  <si>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</si>
  <si>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</si>
  <si>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</si>
  <si>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</si>
  <si>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</si>
  <si>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</si>
  <si>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</si>
  <si>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</si>
  <si>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</si>
  <si>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</si>
  <si>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</si>
  <si>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</si>
  <si>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</si>
  <si>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</si>
  <si>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</si>
  <si>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</si>
  <si>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</si>
  <si>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</si>
  <si>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</si>
  <si>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</si>
  <si>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</si>
  <si>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</si>
  <si>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</si>
  <si>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</si>
  <si>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</si>
  <si>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</si>
  <si>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</si>
  <si>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</si>
  <si>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</si>
  <si>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</si>
  <si>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</si>
  <si>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</si>
  <si>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</si>
  <si>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</si>
  <si>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</si>
  <si>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</si>
  <si>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</si>
  <si>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</si>
  <si>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</si>
  <si>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</si>
  <si>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</si>
  <si>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</si>
  <si>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</si>
  <si>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</si>
  <si>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</si>
  <si>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</si>
  <si>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</si>
  <si>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</si>
  <si>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</si>
  <si>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</si>
  <si>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</si>
  <si>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</si>
  <si>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</si>
  <si>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</si>
  <si>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</si>
  <si>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</si>
  <si>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</si>
  <si>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</si>
  <si>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</si>
  <si>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</si>
  <si>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</si>
  <si>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</si>
  <si>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</si>
  <si>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</si>
  <si>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</si>
  <si>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</si>
  <si>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</si>
  <si>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</si>
  <si>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</si>
  <si>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</si>
  <si>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</si>
  <si>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</si>
  <si>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</si>
  <si>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</si>
  <si>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</si>
  <si>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</si>
  <si>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</si>
  <si>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</si>
  <si>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</si>
  <si>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</si>
  <si>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</si>
  <si>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</si>
  <si>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</si>
  <si>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</si>
  <si>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</si>
  <si>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</si>
  <si>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</si>
  <si>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</si>
  <si>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</si>
  <si>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</si>
  <si>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</si>
  <si>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</si>
  <si>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</si>
  <si>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</si>
  <si>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</si>
  <si>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</si>
  <si>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</si>
  <si>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</si>
  <si>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</si>
  <si>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</si>
  <si>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</si>
  <si>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</si>
  <si>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</si>
  <si>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</si>
  <si>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</si>
  <si>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</si>
  <si>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</si>
  <si>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</si>
  <si>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</si>
  <si>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</si>
  <si>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</si>
  <si>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</si>
  <si>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</si>
  <si>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</si>
  <si>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</si>
  <si>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</si>
  <si>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</si>
  <si>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</si>
  <si>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</si>
  <si>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</si>
  <si>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</si>
  <si>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</si>
  <si>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</si>
  <si>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</si>
  <si>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</si>
  <si>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</si>
  <si>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</si>
  <si>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</si>
  <si>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</si>
  <si>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</si>
  <si>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</si>
  <si>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</si>
  <si>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</si>
  <si>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</si>
  <si>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</si>
  <si>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</si>
  <si>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</si>
  <si>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</si>
  <si>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</si>
  <si>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</si>
  <si>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</si>
  <si>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</si>
  <si>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</si>
  <si>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</si>
  <si>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</si>
  <si>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</si>
  <si>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</si>
  <si>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</si>
  <si>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</si>
  <si>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</si>
  <si>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</si>
  <si>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</si>
  <si>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</si>
  <si>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</si>
  <si>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</si>
  <si>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</si>
  <si>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</si>
  <si>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</si>
  <si>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</si>
  <si>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</si>
  <si>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</si>
  <si>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</si>
  <si>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</si>
  <si>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</si>
  <si>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</si>
  <si>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</si>
  <si>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</si>
  <si>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</si>
  <si>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</si>
  <si>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</si>
  <si>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</si>
  <si>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</si>
  <si>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</si>
  <si>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</si>
  <si>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</si>
  <si>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</si>
  <si>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</si>
  <si>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</si>
  <si>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</si>
  <si>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</si>
  <si>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</si>
  <si>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</si>
  <si>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</si>
  <si>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</si>
  <si>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</si>
  <si>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</si>
  <si>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</si>
  <si>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</si>
  <si>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</si>
  <si>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</si>
  <si>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</si>
  <si>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</si>
  <si>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</si>
  <si>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</si>
  <si>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</si>
  <si>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</si>
  <si>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</si>
  <si>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</si>
  <si>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</si>
  <si>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</si>
  <si>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</si>
  <si>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</si>
  <si>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</si>
  <si>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</si>
  <si>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</si>
  <si>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</si>
  <si>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</si>
  <si>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</si>
  <si>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</si>
  <si>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</si>
  <si>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</si>
  <si>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</si>
  <si>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</si>
  <si>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</si>
  <si>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</si>
  <si>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</si>
  <si>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</si>
  <si>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</si>
  <si>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</si>
  <si>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</si>
  <si>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</si>
  <si>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</si>
  <si>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</si>
  <si>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</si>
  <si>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</si>
  <si>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</si>
  <si>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</si>
  <si>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</si>
  <si>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</si>
  <si>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</si>
  <si>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</si>
  <si>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</si>
  <si>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</si>
  <si>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</si>
  <si>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</si>
  <si>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</si>
  <si>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</si>
  <si>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</si>
  <si>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</si>
  <si>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</si>
  <si>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</si>
  <si>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</si>
  <si>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</si>
  <si>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</si>
  <si>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</si>
  <si>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</si>
  <si>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</si>
  <si>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</si>
  <si>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</si>
  <si>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</si>
  <si>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</si>
  <si>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</si>
  <si>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</si>
  <si>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</si>
  <si>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</si>
  <si>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</si>
  <si>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</si>
  <si>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</si>
  <si>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</si>
  <si>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</si>
  <si>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</si>
  <si>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</si>
  <si>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</si>
  <si>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</si>
  <si>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</si>
  <si>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</si>
  <si>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</si>
  <si>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</si>
  <si>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</si>
  <si>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</si>
  <si>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</si>
  <si>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</si>
  <si>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</si>
  <si>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</si>
  <si>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</si>
  <si>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</si>
  <si>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</si>
  <si>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</si>
  <si>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</si>
  <si>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</si>
  <si>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</si>
  <si>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</si>
  <si>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</si>
  <si>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</si>
  <si>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</si>
  <si>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</si>
  <si>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</si>
  <si>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</si>
  <si>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</si>
  <si>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</si>
  <si>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</si>
  <si>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</si>
  <si>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</si>
  <si>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</si>
  <si>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</si>
  <si>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</si>
  <si>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</si>
  <si>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</si>
  <si>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</si>
  <si>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</si>
  <si>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</si>
  <si>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</si>
  <si>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</si>
  <si>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</si>
  <si>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</si>
  <si>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</si>
  <si>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</si>
  <si>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</si>
  <si>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</si>
  <si>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</si>
  <si>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</si>
  <si>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</si>
  <si>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</si>
  <si>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</si>
  <si>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</si>
  <si>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</si>
  <si>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</si>
  <si>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</si>
  <si>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</si>
  <si>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</si>
  <si>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</si>
  <si>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</si>
  <si>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</si>
  <si>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</si>
  <si>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</si>
  <si>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</si>
  <si>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</si>
  <si>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</si>
  <si>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</si>
  <si>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</si>
  <si>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</si>
  <si>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</si>
  <si>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</si>
  <si>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</si>
  <si>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</si>
  <si>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</si>
  <si>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</si>
  <si>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</si>
  <si>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</si>
  <si>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</si>
  <si>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</si>
  <si>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</si>
  <si>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</si>
  <si>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</si>
  <si>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</si>
  <si>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</si>
  <si>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</si>
  <si>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</si>
  <si>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</si>
  <si>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</si>
  <si>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</si>
  <si>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</si>
  <si>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</si>
  <si>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</si>
  <si>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</si>
  <si>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</si>
  <si>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</si>
  <si>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</si>
  <si>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</si>
  <si>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</si>
  <si>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</si>
  <si>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</si>
  <si>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</si>
  <si>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</si>
  <si>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</si>
  <si>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</si>
  <si>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</si>
  <si>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</si>
  <si>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</si>
  <si>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</si>
  <si>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</si>
  <si>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</si>
  <si>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</si>
  <si>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</si>
  <si>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</si>
  <si>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</si>
  <si>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</si>
  <si>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</si>
  <si>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</si>
  <si>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</si>
  <si>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</si>
  <si>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</si>
  <si>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</si>
  <si>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</si>
  <si>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</si>
  <si>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</si>
  <si>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</si>
  <si>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</si>
  <si>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</si>
  <si>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</si>
  <si>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</si>
  <si>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</si>
  <si>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</si>
  <si>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</si>
  <si>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</si>
  <si>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</si>
  <si>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</si>
  <si>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</si>
  <si>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</si>
  <si>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</si>
  <si>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</si>
  <si>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</si>
  <si>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</si>
  <si>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</si>
  <si>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</si>
  <si>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</si>
  <si>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</si>
  <si>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</si>
  <si>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</si>
  <si>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</si>
  <si>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</si>
  <si>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</si>
  <si>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</si>
  <si>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</si>
  <si>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</si>
  <si>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</si>
  <si>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</si>
  <si>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</si>
  <si>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</si>
  <si>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</si>
  <si>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</si>
  <si>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</si>
  <si>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</si>
  <si>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</si>
  <si>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</si>
  <si>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</si>
  <si>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</si>
  <si>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</si>
  <si>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</si>
  <si>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</si>
  <si>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</si>
  <si>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</si>
  <si>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</si>
  <si>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</si>
  <si>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</si>
  <si>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</si>
  <si>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</si>
  <si>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</si>
  <si>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</si>
  <si>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</si>
  <si>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</si>
  <si>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</si>
  <si>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</si>
  <si>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</si>
  <si>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</si>
  <si>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</si>
  <si>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</si>
  <si>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</si>
  <si>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</si>
  <si>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</si>
  <si>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</si>
  <si>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</si>
  <si>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</si>
  <si>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</si>
  <si>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</si>
  <si>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</si>
  <si>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</si>
  <si>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</si>
  <si>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</si>
  <si>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</si>
  <si>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</si>
  <si>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</si>
  <si>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</si>
  <si>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</si>
  <si>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</si>
  <si>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</si>
  <si>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</si>
  <si>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</si>
  <si>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</si>
  <si>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</si>
  <si>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</si>
  <si>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</si>
  <si>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</si>
  <si>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</si>
  <si>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</si>
  <si>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</si>
  <si>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</si>
  <si>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</si>
  <si>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</si>
  <si>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</si>
  <si>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</si>
  <si>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</si>
  <si>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</si>
  <si>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</si>
  <si>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</si>
  <si>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</si>
  <si>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</si>
  <si>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</si>
  <si>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</si>
  <si>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</si>
  <si>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</si>
  <si>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</si>
  <si>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</si>
  <si>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</si>
  <si>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</si>
  <si>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</si>
  <si>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</si>
  <si>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</si>
  <si>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</si>
  <si>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</si>
  <si>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</si>
  <si>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</si>
  <si>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</si>
  <si>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</si>
  <si>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</si>
  <si>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</si>
  <si>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</si>
  <si>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</si>
  <si>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</si>
  <si>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</si>
  <si>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</si>
  <si>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</si>
  <si>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</si>
  <si>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</si>
  <si>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</si>
  <si>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</si>
  <si>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</si>
  <si>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</si>
  <si>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</si>
  <si>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</si>
  <si>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</si>
  <si>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</si>
  <si>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</si>
  <si>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</si>
  <si>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</si>
  <si>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</si>
  <si>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</si>
  <si>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</si>
  <si>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</si>
  <si>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</si>
  <si>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</si>
  <si>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</si>
  <si>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</si>
  <si>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</si>
  <si>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</si>
  <si>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</si>
  <si>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</si>
  <si>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</si>
  <si>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</si>
  <si>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</si>
  <si>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</si>
  <si>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</si>
  <si>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</si>
  <si>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</si>
  <si>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</si>
  <si>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</si>
  <si>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</si>
  <si>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</si>
  <si>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</si>
  <si>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</si>
  <si>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</si>
  <si>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</si>
  <si>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</si>
  <si>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</si>
  <si>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</si>
  <si>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</si>
  <si>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</si>
  <si>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</si>
  <si>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</si>
  <si>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</si>
  <si>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</si>
  <si>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</si>
  <si>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</si>
  <si>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</si>
  <si>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</si>
  <si>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</si>
  <si>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</si>
  <si>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</si>
  <si>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</si>
  <si>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</si>
  <si>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</si>
  <si>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</si>
  <si>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</si>
  <si>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</si>
  <si>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</si>
  <si>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</si>
  <si>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</si>
  <si>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</si>
  <si>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</si>
  <si>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</si>
  <si>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</si>
  <si>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</si>
  <si>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</si>
  <si>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</si>
  <si>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</si>
  <si>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</si>
  <si>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</si>
  <si>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</si>
  <si>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</si>
  <si>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</si>
  <si>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</si>
  <si>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</si>
  <si>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</si>
  <si>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</si>
  <si>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</si>
  <si>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</si>
  <si>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</si>
  <si>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</si>
  <si>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</si>
  <si>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</si>
  <si>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</si>
  <si>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</si>
  <si>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</si>
  <si>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</si>
  <si>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</si>
  <si>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</si>
  <si>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</si>
  <si>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</si>
  <si>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</si>
  <si>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</si>
  <si>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</si>
  <si>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</si>
  <si>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</si>
  <si>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</si>
  <si>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</si>
  <si>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</si>
  <si>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</si>
  <si>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</si>
  <si>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</si>
  <si>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</si>
  <si>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</si>
  <si>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</si>
  <si>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</si>
  <si>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</si>
  <si>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</si>
  <si>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</si>
  <si>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</si>
  <si>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</si>
  <si>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</si>
  <si>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</si>
  <si>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</si>
  <si>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</si>
  <si>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</si>
  <si>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</si>
  <si>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</si>
  <si>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</si>
  <si>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</si>
  <si>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</si>
  <si>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</si>
  <si>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</si>
  <si>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</si>
  <si>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</si>
  <si>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</si>
  <si>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</si>
  <si>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</si>
  <si>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</si>
  <si>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</si>
  <si>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</si>
  <si>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</si>
  <si>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</si>
  <si>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</si>
  <si>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</si>
  <si>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</si>
  <si>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</si>
  <si>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</si>
  <si>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</si>
  <si>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</si>
  <si>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</si>
  <si>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</si>
  <si>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</si>
  <si>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</si>
  <si>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</si>
  <si>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</si>
  <si>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</si>
  <si>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</si>
  <si>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</si>
  <si>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</si>
  <si>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</si>
  <si>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</si>
  <si>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</si>
  <si>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</si>
  <si>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</si>
  <si>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</si>
  <si>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</si>
  <si>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</si>
  <si>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</si>
  <si>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</si>
  <si>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</si>
  <si>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</si>
  <si>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</si>
  <si>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</si>
  <si>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</si>
  <si>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</si>
  <si>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</si>
  <si>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</si>
  <si>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</si>
  <si>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</si>
  <si>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</si>
  <si>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</si>
  <si>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</si>
  <si>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</si>
  <si>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</si>
  <si>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</si>
  <si>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</si>
  <si>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</si>
  <si>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</si>
  <si>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</si>
  <si>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</si>
  <si>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</si>
  <si>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</si>
  <si>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</si>
  <si>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</si>
  <si>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</si>
  <si>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</si>
  <si>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</si>
  <si>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</si>
  <si>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</si>
  <si>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</si>
  <si>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</si>
  <si>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</si>
  <si>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</si>
  <si>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</si>
  <si>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</si>
  <si>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</si>
  <si>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</si>
  <si>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</si>
  <si>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</si>
  <si>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</si>
  <si>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</si>
  <si>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</si>
  <si>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</si>
  <si>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</si>
  <si>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</si>
  <si>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</si>
  <si>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</si>
  <si>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</si>
  <si>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</si>
  <si>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</si>
  <si>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</si>
  <si>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</si>
  <si>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</si>
  <si>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</si>
  <si>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</si>
  <si>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</si>
  <si>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</si>
  <si>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</si>
  <si>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</si>
  <si>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</si>
  <si>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</si>
  <si>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</si>
  <si>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</si>
  <si>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</si>
  <si>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</si>
  <si>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</si>
  <si>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</si>
  <si>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</si>
  <si>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</si>
  <si>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</si>
  <si>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</si>
  <si>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</si>
  <si>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</si>
  <si>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</si>
  <si>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</si>
  <si>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</si>
  <si>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</si>
  <si>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</si>
  <si>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</si>
  <si>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</si>
  <si>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</si>
  <si>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</si>
  <si>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</si>
  <si>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</si>
  <si>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</si>
  <si>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</si>
  <si>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</si>
  <si>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</si>
  <si>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</si>
  <si>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</si>
  <si>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</si>
  <si>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</si>
  <si>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</si>
  <si>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</si>
  <si>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</si>
  <si>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</si>
  <si>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</si>
  <si>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</si>
  <si>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</si>
  <si>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</si>
  <si>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</si>
  <si>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</si>
  <si>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</si>
  <si>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</si>
  <si>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</si>
  <si>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</si>
  <si>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</si>
  <si>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</si>
  <si>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</si>
  <si>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</si>
  <si>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</si>
  <si>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</si>
  <si>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</si>
  <si>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</si>
  <si>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</si>
  <si>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</si>
  <si>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</si>
  <si>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</si>
  <si>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</si>
  <si>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</si>
  <si>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</si>
  <si>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</si>
  <si>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</si>
  <si>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</si>
  <si>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</si>
  <si>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</si>
  <si>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</si>
  <si>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</si>
  <si>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</si>
  <si>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</si>
  <si>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</si>
  <si>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</si>
  <si>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</si>
  <si>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</si>
  <si>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</si>
  <si>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</si>
  <si>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</si>
  <si>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</si>
  <si>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</si>
  <si>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</si>
  <si>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</si>
  <si>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</si>
  <si>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</si>
  <si>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</si>
  <si>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</si>
  <si>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</si>
  <si>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</si>
  <si>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</si>
  <si>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</si>
  <si>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</si>
  <si>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</si>
  <si>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</si>
  <si>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</si>
  <si>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</si>
  <si>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</si>
  <si>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</si>
  <si>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</si>
  <si>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</si>
  <si>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</si>
  <si>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</si>
  <si>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</si>
  <si>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</si>
  <si>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</si>
  <si>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</si>
  <si>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</si>
  <si>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</si>
  <si>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</si>
  <si>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</si>
  <si>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</si>
  <si>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</si>
  <si>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</si>
  <si>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</si>
  <si>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</si>
  <si>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</si>
  <si>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</si>
  <si>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</si>
  <si>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</si>
  <si>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</si>
  <si>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</si>
  <si>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</si>
  <si>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</si>
  <si>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</si>
  <si>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</si>
  <si>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</si>
  <si>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</si>
  <si>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</si>
  <si>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</si>
  <si>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</si>
  <si>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</si>
  <si>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</si>
  <si>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</si>
  <si>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</si>
  <si>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</si>
  <si>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</si>
  <si>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</si>
  <si>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</si>
  <si>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</si>
  <si>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</si>
  <si>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</si>
  <si>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</si>
  <si>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</si>
  <si>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</si>
  <si>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</si>
  <si>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</si>
  <si>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</si>
  <si>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</si>
  <si>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</si>
  <si>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</si>
  <si>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</si>
  <si>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</si>
  <si>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</si>
  <si>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</si>
  <si>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</si>
  <si>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</si>
  <si>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</si>
  <si>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</si>
  <si>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</si>
  <si>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</si>
  <si>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</si>
  <si>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</si>
  <si>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</si>
  <si>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</si>
  <si>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</si>
  <si>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</si>
  <si>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</si>
  <si>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</si>
  <si>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</si>
  <si>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</si>
  <si>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</si>
  <si>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</si>
  <si>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</si>
  <si>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</si>
  <si>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</si>
  <si>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</si>
  <si>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</si>
  <si>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</si>
  <si>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</si>
  <si>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</si>
  <si>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</si>
  <si>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</si>
  <si>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</si>
  <si>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</si>
  <si>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</si>
  <si>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</si>
  <si>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</si>
  <si>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</si>
  <si>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</si>
  <si>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</si>
  <si>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</si>
  <si>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</si>
  <si>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</si>
  <si>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</si>
  <si>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</si>
  <si>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</si>
  <si>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</si>
  <si>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</si>
  <si>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</si>
  <si>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</si>
  <si>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</si>
  <si>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</si>
  <si>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</si>
  <si>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</si>
  <si>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</si>
  <si>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</si>
  <si>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</si>
  <si>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</si>
  <si>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</si>
  <si>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</si>
  <si>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</si>
  <si>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</si>
  <si>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</si>
  <si>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</si>
  <si>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</si>
  <si>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</si>
  <si>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</si>
  <si>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</si>
  <si>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</si>
  <si>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</si>
  <si>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</si>
  <si>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</si>
  <si>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</si>
  <si>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</si>
  <si>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</si>
  <si>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</si>
  <si>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</si>
  <si>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</si>
  <si>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</si>
  <si>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</si>
  <si>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</si>
  <si>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</si>
  <si>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</si>
  <si>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</si>
  <si>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</si>
  <si>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</si>
  <si>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</si>
  <si>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</si>
  <si>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</si>
  <si>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</si>
  <si>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</si>
  <si>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</si>
  <si>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</si>
  <si>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</si>
  <si>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</si>
  <si>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</si>
  <si>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</si>
  <si>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</si>
  <si>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</si>
  <si>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</si>
  <si>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</si>
  <si>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</si>
  <si>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</si>
  <si>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</si>
  <si>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</si>
  <si>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</si>
  <si>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</si>
  <si>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</si>
  <si>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</si>
  <si>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</si>
  <si>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</si>
  <si>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</si>
  <si>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</si>
  <si>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</si>
  <si>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</si>
  <si>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</si>
  <si>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</si>
  <si>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</si>
  <si>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</si>
  <si>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</si>
  <si>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</si>
  <si>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</si>
  <si>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</si>
  <si>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</si>
  <si>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</si>
  <si>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</si>
  <si>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</si>
  <si>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</si>
  <si>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</si>
  <si>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</si>
  <si>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</si>
  <si>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</si>
  <si>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</si>
  <si>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</si>
  <si>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</si>
  <si>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</si>
  <si>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</si>
  <si>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</si>
  <si>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</si>
  <si>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</si>
  <si>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</si>
  <si>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</si>
  <si>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</si>
  <si>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</si>
  <si>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</si>
  <si>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</si>
  <si>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</si>
  <si>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</si>
  <si>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</si>
  <si>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</si>
  <si>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</si>
  <si>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</si>
  <si>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</si>
  <si>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</si>
  <si>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</si>
  <si>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</si>
  <si>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</si>
  <si>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</si>
  <si>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</si>
  <si>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</si>
  <si>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</si>
  <si>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</si>
  <si>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</si>
  <si>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</si>
  <si>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</si>
  <si>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</si>
  <si>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</si>
  <si>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</si>
  <si>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</si>
  <si>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</si>
  <si>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</si>
  <si>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</si>
  <si>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</si>
  <si>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</si>
  <si>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</si>
  <si>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</si>
  <si>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</si>
  <si>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</si>
  <si>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</si>
  <si>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</si>
  <si>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</si>
  <si>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</si>
  <si>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</si>
  <si>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</si>
  <si>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</si>
  <si>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</si>
  <si>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</si>
  <si>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</si>
  <si>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</si>
  <si>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</si>
  <si>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</si>
  <si>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</si>
  <si>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</si>
  <si>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</si>
  <si>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</si>
  <si>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</si>
  <si>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</si>
  <si>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</si>
  <si>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</si>
  <si>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</si>
  <si>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</si>
  <si>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</si>
  <si>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</si>
  <si>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</si>
  <si>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</si>
  <si>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</si>
  <si>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</si>
  <si>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</si>
  <si>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</si>
  <si>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</si>
  <si>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</si>
  <si>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</si>
  <si>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</si>
  <si>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</si>
  <si>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</si>
  <si>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</si>
  <si>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</si>
  <si>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</si>
  <si>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</si>
  <si>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</si>
  <si>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</si>
  <si>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</si>
  <si>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</si>
  <si>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</si>
  <si>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</si>
  <si>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</si>
  <si>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</si>
  <si>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</si>
  <si>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</si>
  <si>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</si>
  <si>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</si>
  <si>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</si>
  <si>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</si>
  <si>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</si>
  <si>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</si>
  <si>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</si>
  <si>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</si>
  <si>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</si>
  <si>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</si>
  <si>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</si>
  <si>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</si>
  <si>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</si>
  <si>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</si>
  <si>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</si>
  <si>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</si>
  <si>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</si>
  <si>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</si>
  <si>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</si>
  <si>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</si>
  <si>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</si>
  <si>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</si>
  <si>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</si>
  <si>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</si>
  <si>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</si>
  <si>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</si>
  <si>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</si>
  <si>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</si>
  <si>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</si>
  <si>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</si>
  <si>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</si>
  <si>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</si>
  <si>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</si>
  <si>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</si>
  <si>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</si>
  <si>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</si>
  <si>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</si>
  <si>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</si>
  <si>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</si>
  <si>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</si>
  <si>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</si>
  <si>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</si>
  <si>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</si>
  <si>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</si>
  <si>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</si>
  <si>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</si>
  <si>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</si>
  <si>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</si>
  <si>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</si>
  <si>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</si>
  <si>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</si>
  <si>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</si>
  <si>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</si>
  <si>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</si>
  <si>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</si>
  <si>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</si>
  <si>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</si>
  <si>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</si>
  <si>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</si>
  <si>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</si>
  <si>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</si>
  <si>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</si>
  <si>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</si>
  <si>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</si>
  <si>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</si>
  <si>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</si>
  <si>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</si>
  <si>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</si>
  <si>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</si>
  <si>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</si>
  <si>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</si>
  <si>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</si>
  <si>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</si>
  <si>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</si>
  <si>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</si>
  <si>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</si>
  <si>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</si>
  <si>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</si>
  <si>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</si>
  <si>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</si>
  <si>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</si>
  <si>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</si>
  <si>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</si>
  <si>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</si>
  <si>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</si>
  <si>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</si>
  <si>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</si>
  <si>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</si>
  <si>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</si>
  <si>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</si>
  <si>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</si>
  <si>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</si>
  <si>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</si>
  <si>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</si>
  <si>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</si>
  <si>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</si>
  <si>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</si>
  <si>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</si>
  <si>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</si>
  <si>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</si>
  <si>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</si>
  <si>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</si>
  <si>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</si>
  <si>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</si>
  <si>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</si>
  <si>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</si>
  <si>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</si>
  <si>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</si>
  <si>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</si>
  <si>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</si>
  <si>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</si>
  <si>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</si>
  <si>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</si>
  <si>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</si>
  <si>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</si>
  <si>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</si>
  <si>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</si>
  <si>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</si>
  <si>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</si>
  <si>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</si>
  <si>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</si>
  <si>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</si>
  <si>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</si>
  <si>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</si>
  <si>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</si>
  <si>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</si>
  <si>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</si>
  <si>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</si>
  <si>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</si>
  <si>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</si>
  <si>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</si>
  <si>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</si>
  <si>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</si>
  <si>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</si>
  <si>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</si>
  <si>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</si>
  <si>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</si>
  <si>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</si>
  <si>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</si>
  <si>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</si>
  <si>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</si>
  <si>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</si>
  <si>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</si>
  <si>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</si>
  <si>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</si>
  <si>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</si>
  <si>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</si>
  <si>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</si>
  <si>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</si>
  <si>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</si>
  <si>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</si>
  <si>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</si>
  <si>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</si>
  <si>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</si>
  <si>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</si>
  <si>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</si>
  <si>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</si>
  <si>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</si>
  <si>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</si>
  <si>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</si>
  <si>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</si>
  <si>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</si>
  <si>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</si>
  <si>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</si>
  <si>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</si>
  <si>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</si>
  <si>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</si>
  <si>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</si>
  <si>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</si>
  <si>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</si>
  <si>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</si>
  <si>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</si>
  <si>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</si>
  <si>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</si>
  <si>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</si>
  <si>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</si>
  <si>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</si>
  <si>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</si>
  <si>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</si>
  <si>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</si>
  <si>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</si>
  <si>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</si>
  <si>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</si>
  <si>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</si>
  <si>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</si>
  <si>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</si>
  <si>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</si>
  <si>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</si>
  <si>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</si>
  <si>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</si>
  <si>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</si>
  <si>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</si>
  <si>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</si>
  <si>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</si>
  <si>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</si>
  <si>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</si>
  <si>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</si>
  <si>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</si>
  <si>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</si>
  <si>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</si>
  <si>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</si>
  <si>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</si>
  <si>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</si>
  <si>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</si>
  <si>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</si>
  <si>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</si>
  <si>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</si>
  <si>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</si>
  <si>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</si>
  <si>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</si>
  <si>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</si>
  <si>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</si>
  <si>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</si>
  <si>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</si>
  <si>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</si>
  <si>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</si>
  <si>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</si>
  <si>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</si>
  <si>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</si>
  <si>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</si>
  <si>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</si>
  <si>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</si>
  <si>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</si>
  <si>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</si>
  <si>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</si>
  <si>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</si>
  <si>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</si>
  <si>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</si>
  <si>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</si>
  <si>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</si>
  <si>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</si>
  <si>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</si>
  <si>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</si>
  <si>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</si>
  <si>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</si>
  <si>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</si>
  <si>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</si>
  <si>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</si>
  <si>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</si>
  <si>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</si>
  <si>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</si>
  <si>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</si>
  <si>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</si>
  <si>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</si>
  <si>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</si>
  <si>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</si>
  <si>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</si>
  <si>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</si>
  <si>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</si>
  <si>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</si>
  <si>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</si>
  <si>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</si>
  <si>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</si>
  <si>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</si>
  <si>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</si>
  <si>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</si>
  <si>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</si>
  <si>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</si>
  <si>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</si>
  <si>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</si>
  <si>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</si>
  <si>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</si>
  <si>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</si>
  <si>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</si>
  <si>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</si>
  <si>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</si>
  <si>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</si>
  <si>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</si>
  <si>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</si>
  <si>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</si>
  <si>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</si>
  <si>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</si>
  <si>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</si>
  <si>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</si>
  <si>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</si>
  <si>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</si>
  <si>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</si>
  <si>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</si>
  <si>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</si>
  <si>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</si>
  <si>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</si>
  <si>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</si>
  <si>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</si>
  <si>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</si>
  <si>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</si>
  <si>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</si>
  <si>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</si>
  <si>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</si>
  <si>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</si>
  <si>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</si>
  <si>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</si>
  <si>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</si>
  <si>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</si>
  <si>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</si>
  <si>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</si>
  <si>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</si>
  <si>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</si>
  <si>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</si>
  <si>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</si>
  <si>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</si>
  <si>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</si>
  <si>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</si>
  <si>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</si>
  <si>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</si>
  <si>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</si>
  <si>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</si>
  <si>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</si>
  <si>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</si>
  <si>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</si>
  <si>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</si>
  <si>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</si>
  <si>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</si>
  <si>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</si>
  <si>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</si>
  <si>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</si>
  <si>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</si>
  <si>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</si>
  <si>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</si>
  <si>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</si>
  <si>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</si>
  <si>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</si>
  <si>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</si>
  <si>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</si>
  <si>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</si>
  <si>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</si>
  <si>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</si>
  <si>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</si>
  <si>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</si>
  <si>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</si>
  <si>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</si>
  <si>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</si>
  <si>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</si>
  <si>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</si>
  <si>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</si>
  <si>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</si>
  <si>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</si>
  <si>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</si>
  <si>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</si>
  <si>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</si>
  <si>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</si>
  <si>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</si>
  <si>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</si>
  <si>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</si>
  <si>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</si>
  <si>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</si>
  <si>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</si>
  <si>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</si>
  <si>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</si>
  <si>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</si>
  <si>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</si>
  <si>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</si>
  <si>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</si>
  <si>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</si>
  <si>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</si>
  <si>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</si>
  <si>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</si>
  <si>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</si>
  <si>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</si>
  <si>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</si>
  <si>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</si>
  <si>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</si>
  <si>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</si>
  <si>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</si>
  <si>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</si>
  <si>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</si>
  <si>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</si>
  <si>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</si>
  <si>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</si>
  <si>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</si>
  <si>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</si>
  <si>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</si>
  <si>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</si>
  <si>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</si>
  <si>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</si>
  <si>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</si>
  <si>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</si>
  <si>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</si>
  <si>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</si>
  <si>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</si>
  <si>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</si>
  <si>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</si>
  <si>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</si>
  <si>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</si>
  <si>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</si>
  <si>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</si>
  <si>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</si>
  <si>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</si>
  <si>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</si>
  <si>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</si>
  <si>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</si>
  <si>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</si>
  <si>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</si>
  <si>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</si>
  <si>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</si>
  <si>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</si>
  <si>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</si>
  <si>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</si>
  <si>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</si>
  <si>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</si>
  <si>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</si>
  <si>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</si>
  <si>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</si>
  <si>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</si>
  <si>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</si>
  <si>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</si>
  <si>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</si>
  <si>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</si>
  <si>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</si>
  <si>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</si>
  <si>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</si>
  <si>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</si>
  <si>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</si>
  <si>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</si>
  <si>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</si>
  <si>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</si>
  <si>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</si>
  <si>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</si>
  <si>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</si>
  <si>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</si>
  <si>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</si>
  <si>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</si>
  <si>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</si>
  <si>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</si>
  <si>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</si>
  <si>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</si>
  <si>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</si>
  <si>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</si>
  <si>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</si>
  <si>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</si>
  <si>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</si>
  <si>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</si>
  <si>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</si>
  <si>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</si>
  <si>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</si>
  <si>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</si>
  <si>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</si>
  <si>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</si>
  <si>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</si>
  <si>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</si>
  <si>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</si>
  <si>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</si>
  <si>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</si>
  <si>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</si>
  <si>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</si>
  <si>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</si>
  <si>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</si>
  <si>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</si>
  <si>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</si>
  <si>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</si>
  <si>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</si>
  <si>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</si>
  <si>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</si>
  <si>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</si>
  <si>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</si>
  <si>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</si>
  <si>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</si>
  <si>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</si>
  <si>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</si>
  <si>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</si>
  <si>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</si>
  <si>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</si>
  <si>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</si>
  <si>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</si>
  <si>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</si>
  <si>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</si>
  <si>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</si>
  <si>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</si>
  <si>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</si>
  <si>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</si>
  <si>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</si>
  <si>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</si>
  <si>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</si>
  <si>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</si>
  <si>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</si>
  <si>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</si>
  <si>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</si>
  <si>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</si>
  <si>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</si>
  <si>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</si>
  <si>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</si>
  <si>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</si>
  <si>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</si>
  <si>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</si>
  <si>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</si>
  <si>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</si>
  <si>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</si>
  <si>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</si>
  <si>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</si>
  <si>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</si>
  <si>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</si>
  <si>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</si>
  <si>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</si>
  <si>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</si>
  <si>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</si>
  <si>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</si>
  <si>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</si>
  <si>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</si>
  <si>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</si>
  <si>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</si>
  <si>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</si>
  <si>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</si>
  <si>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</si>
  <si>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</si>
  <si>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</si>
  <si>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</si>
  <si>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</si>
  <si>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</si>
  <si>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</si>
  <si>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</si>
  <si>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</si>
  <si>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</si>
  <si>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</si>
  <si>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</si>
  <si>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</si>
  <si>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</si>
  <si>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</si>
  <si>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</si>
  <si>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</si>
  <si>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</si>
  <si>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</si>
  <si>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</si>
  <si>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</si>
  <si>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</si>
  <si>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</si>
  <si>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</si>
  <si>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</si>
  <si>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</si>
  <si>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</si>
  <si>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</si>
  <si>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</si>
  <si>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</si>
  <si>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</si>
  <si>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</si>
  <si>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</si>
  <si>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</si>
  <si>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</si>
  <si>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</si>
  <si>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</si>
  <si>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</si>
  <si>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</si>
  <si>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</si>
  <si>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</si>
  <si>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</si>
  <si>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</si>
  <si>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</si>
  <si>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</si>
  <si>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</si>
  <si>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</si>
  <si>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</si>
  <si>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</si>
  <si>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</si>
  <si>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</si>
  <si>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</si>
  <si>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</si>
  <si>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</si>
  <si>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</si>
  <si>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</si>
  <si>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</si>
  <si>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</si>
  <si>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</si>
  <si>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</si>
  <si>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</si>
  <si>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</si>
  <si>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</si>
  <si>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</si>
  <si>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</si>
  <si>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</si>
  <si>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</si>
  <si>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</si>
  <si>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</si>
  <si>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</si>
  <si>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</si>
  <si>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</si>
  <si>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</si>
  <si>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</si>
  <si>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</si>
  <si>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</si>
  <si>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</si>
  <si>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</si>
  <si>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</si>
  <si>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</si>
  <si>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</si>
  <si>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</si>
  <si>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</si>
  <si>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</si>
  <si>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</si>
  <si>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</si>
  <si>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</si>
  <si>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</si>
  <si>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</si>
  <si>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</si>
  <si>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</si>
  <si>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</si>
  <si>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</si>
  <si>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</si>
  <si>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</si>
  <si>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</si>
  <si>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</si>
  <si>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</si>
  <si>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</si>
  <si>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</si>
  <si>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</si>
  <si>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</si>
  <si>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</si>
  <si>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</si>
  <si>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</si>
  <si>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</si>
  <si>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</si>
  <si>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</si>
  <si>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</si>
  <si>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</si>
  <si>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</si>
  <si>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</si>
  <si>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</si>
  <si>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</si>
  <si>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</si>
  <si>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</si>
  <si>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</si>
  <si>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</si>
  <si>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</si>
  <si>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</si>
  <si>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</si>
  <si>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</si>
  <si>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</si>
  <si>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</si>
  <si>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</si>
  <si>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</si>
  <si>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</si>
  <si>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</si>
  <si>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</si>
  <si>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</si>
  <si>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</si>
  <si>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</si>
  <si>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</si>
  <si>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</si>
  <si>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</si>
  <si>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</si>
  <si>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</si>
  <si>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</si>
  <si>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</si>
  <si>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</si>
  <si>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</si>
  <si>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</si>
  <si>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</si>
  <si>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</si>
  <si>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</si>
  <si>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</si>
  <si>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</si>
  <si>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</si>
  <si>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</si>
  <si>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</si>
  <si>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</si>
  <si>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</si>
  <si>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</si>
  <si>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</si>
  <si>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</si>
  <si>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</si>
  <si>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</si>
  <si>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</si>
  <si>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</si>
  <si>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</si>
  <si>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</si>
  <si>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</si>
  <si>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</si>
  <si>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</si>
  <si>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</si>
  <si>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</si>
  <si>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</si>
  <si>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</si>
  <si>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</si>
  <si>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</si>
  <si>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</si>
  <si>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</si>
  <si>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</si>
  <si>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</si>
  <si>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</si>
  <si>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</si>
  <si>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</si>
  <si>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</si>
  <si>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</si>
  <si>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</si>
  <si>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</si>
  <si>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</si>
  <si>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</si>
  <si>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</si>
  <si>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</si>
  <si>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</si>
  <si>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</si>
  <si>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</si>
  <si>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</si>
  <si>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</si>
  <si>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</si>
  <si>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</si>
  <si>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</si>
  <si>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</si>
  <si>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</si>
  <si>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</si>
  <si>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</si>
  <si>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</si>
  <si>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</si>
  <si>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</si>
  <si>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</si>
  <si>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</si>
  <si>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</si>
  <si>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</si>
  <si>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</si>
  <si>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</si>
  <si>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</si>
  <si>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</si>
  <si>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</si>
  <si>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</si>
  <si>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</si>
  <si>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</si>
  <si>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</si>
  <si>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</si>
  <si>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</si>
  <si>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</si>
  <si>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</si>
  <si>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</si>
  <si>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</si>
  <si>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</si>
  <si>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</si>
  <si>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</si>
  <si>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</si>
  <si>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</si>
  <si>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</si>
  <si>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</si>
  <si>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</si>
  <si>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</si>
  <si>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</si>
  <si>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</si>
  <si>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</si>
  <si>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</si>
  <si>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</si>
  <si>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</si>
  <si>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</si>
  <si>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</si>
  <si>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</si>
  <si>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</si>
  <si>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</si>
  <si>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</si>
  <si>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</si>
  <si>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</si>
  <si>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</si>
  <si>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</si>
  <si>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</si>
  <si>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</si>
  <si>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</si>
  <si>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</si>
  <si>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</si>
  <si>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</si>
  <si>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</si>
  <si>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</si>
  <si>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</si>
  <si>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</si>
  <si>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</si>
  <si>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</si>
  <si>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</si>
  <si>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</si>
  <si>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</si>
  <si>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</si>
  <si>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</si>
  <si>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</si>
  <si>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</si>
  <si>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</si>
  <si>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</si>
  <si>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</si>
  <si>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</si>
  <si>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</si>
  <si>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</si>
  <si>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</si>
  <si>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</si>
  <si>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</si>
  <si>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</si>
  <si>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</si>
  <si>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</si>
  <si>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</si>
  <si>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</si>
  <si>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</si>
  <si>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</si>
  <si>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</si>
  <si>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</si>
  <si>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</si>
  <si>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</si>
  <si>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</si>
  <si>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</si>
  <si>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</si>
  <si>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</si>
  <si>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</si>
  <si>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</si>
  <si>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</si>
  <si>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</si>
  <si>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</si>
  <si>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</si>
  <si>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</si>
  <si>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</si>
  <si>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</si>
  <si>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</si>
  <si>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</si>
  <si>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</si>
  <si>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</si>
  <si>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</si>
  <si>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</si>
  <si>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</si>
  <si>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</si>
  <si>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</si>
  <si>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</si>
  <si>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</si>
  <si>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</si>
  <si>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</si>
  <si>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</si>
  <si>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</si>
  <si>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</si>
  <si>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</si>
  <si>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</si>
  <si>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</si>
  <si>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</si>
  <si>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</si>
  <si>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</si>
  <si>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</si>
  <si>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</si>
  <si>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</si>
  <si>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</si>
  <si>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</si>
  <si>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</si>
  <si>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</si>
  <si>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</si>
  <si>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</si>
  <si>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</si>
  <si>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</si>
  <si>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</si>
  <si>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</si>
  <si>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</si>
  <si>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</si>
  <si>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</si>
  <si>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</si>
  <si>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</si>
  <si>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</si>
  <si>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</si>
  <si>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</si>
  <si>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</si>
  <si>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</si>
  <si>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</si>
  <si>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</si>
  <si>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</si>
  <si>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</si>
  <si>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</si>
  <si>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</si>
  <si>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</si>
  <si>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</si>
  <si>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</si>
  <si>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</si>
  <si>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</si>
  <si>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</si>
  <si>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</si>
  <si>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</si>
  <si>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</si>
  <si>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</si>
  <si>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</si>
  <si>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</si>
  <si>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</si>
  <si>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</si>
  <si>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</si>
  <si>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</si>
  <si>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</si>
  <si>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</si>
  <si>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</si>
  <si>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</si>
  <si>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</si>
  <si>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</si>
  <si>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</si>
  <si>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</si>
  <si>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</si>
  <si>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</si>
  <si>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</si>
  <si>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</si>
  <si>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</si>
  <si>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</si>
  <si>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</si>
  <si>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</si>
  <si>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</si>
  <si>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</si>
  <si>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</si>
  <si>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</si>
  <si>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</si>
  <si>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</si>
  <si>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</si>
  <si>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</si>
  <si>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</si>
  <si>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</si>
  <si>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</si>
  <si>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</si>
  <si>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</si>
  <si>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</si>
  <si>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</si>
  <si>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</si>
  <si>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</si>
  <si>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</si>
  <si>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</si>
  <si>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</si>
  <si>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</si>
  <si>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</si>
  <si>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</si>
  <si>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</si>
  <si>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</si>
  <si>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</si>
  <si>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</si>
  <si>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</si>
  <si>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</si>
  <si>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</si>
  <si>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</si>
  <si>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</si>
  <si>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</si>
  <si>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</si>
  <si>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</si>
  <si>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</si>
  <si>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</si>
  <si>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</si>
  <si>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</si>
  <si>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</si>
  <si>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</si>
  <si>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</si>
  <si>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</si>
  <si>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</si>
  <si>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</si>
  <si>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</si>
  <si>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</si>
  <si>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</si>
  <si>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</si>
  <si>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</si>
  <si>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</si>
  <si>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</si>
  <si>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</si>
  <si>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</si>
  <si>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</si>
  <si>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</si>
  <si>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</si>
  <si>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</si>
  <si>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</si>
  <si>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</si>
  <si>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</si>
  <si>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</si>
  <si>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</si>
  <si>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</si>
  <si>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</si>
  <si>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</si>
  <si>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</si>
  <si>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</si>
  <si>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</si>
  <si>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</si>
  <si>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</si>
  <si>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</si>
  <si>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</si>
  <si>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</si>
  <si>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</si>
  <si>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</si>
  <si>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</si>
  <si>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</si>
  <si>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</si>
  <si>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</si>
  <si>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</si>
  <si>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</si>
  <si>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</si>
  <si>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</si>
  <si>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</si>
  <si>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</si>
  <si>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</si>
  <si>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</si>
  <si>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</si>
  <si>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</si>
  <si>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</si>
  <si>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</si>
  <si>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</si>
  <si>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</si>
  <si>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</si>
  <si>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</si>
  <si>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</si>
  <si>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</si>
  <si>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</si>
  <si>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</si>
  <si>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</si>
  <si>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</si>
  <si>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</si>
  <si>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</si>
  <si>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</si>
  <si>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</si>
  <si>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</si>
  <si>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</si>
  <si>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</si>
  <si>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</si>
  <si>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</si>
  <si>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</si>
  <si>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</si>
  <si>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</si>
  <si>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</si>
  <si>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</si>
  <si>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</si>
  <si>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</si>
  <si>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</si>
  <si>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</si>
  <si>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</si>
  <si>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</si>
  <si>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</si>
  <si>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</si>
  <si>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</si>
  <si>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</si>
  <si>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</si>
  <si>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</si>
  <si>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</si>
  <si>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</si>
  <si>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</si>
  <si>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</si>
  <si>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</si>
  <si>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</si>
  <si>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</si>
  <si>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</si>
  <si>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</si>
  <si>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</si>
  <si>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</si>
  <si>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</si>
  <si>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</si>
  <si>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</si>
  <si>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</si>
  <si>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</si>
  <si>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</si>
  <si>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</si>
  <si>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</si>
  <si>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</si>
  <si>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</si>
  <si>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</si>
  <si>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</si>
  <si>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</si>
  <si>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</si>
  <si>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</si>
  <si>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</si>
  <si>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</si>
  <si>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</si>
  <si>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</si>
  <si>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</si>
  <si>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</si>
  <si>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</si>
  <si>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</si>
  <si>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</si>
  <si>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</si>
  <si>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</si>
  <si>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</si>
  <si>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</si>
  <si>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</si>
  <si>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</si>
  <si>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</si>
  <si>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</si>
  <si>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</si>
  <si>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</si>
  <si>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</si>
  <si>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</si>
  <si>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</si>
  <si>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</si>
  <si>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</si>
  <si>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</si>
  <si>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</si>
  <si>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</si>
  <si>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</si>
  <si>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</si>
  <si>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</si>
  <si>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</si>
  <si>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</si>
  <si>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</si>
  <si>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</si>
  <si>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</si>
  <si>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</si>
  <si>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</si>
  <si>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</si>
  <si>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</si>
  <si>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</si>
  <si>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</si>
  <si>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</si>
  <si>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</si>
  <si>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</si>
  <si>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</si>
  <si>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</si>
  <si>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</si>
  <si>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</si>
  <si>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</si>
  <si>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</si>
  <si>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</si>
  <si>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</si>
  <si>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</si>
  <si>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</si>
  <si>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</si>
  <si>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</si>
  <si>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</si>
  <si>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</si>
  <si>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</si>
  <si>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</si>
  <si>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</si>
  <si>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</si>
  <si>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</si>
  <si>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</si>
  <si>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</si>
  <si>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</si>
  <si>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</si>
  <si>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</si>
  <si>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</si>
  <si>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</si>
  <si>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</si>
  <si>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</si>
  <si>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</si>
  <si>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</si>
  <si>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</si>
  <si>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</si>
  <si>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</si>
  <si>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</si>
  <si>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</si>
  <si>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</si>
  <si>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</si>
  <si>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</si>
  <si>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</si>
  <si>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</si>
  <si>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</si>
  <si>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</si>
  <si>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</si>
  <si>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</si>
  <si>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</si>
  <si>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</si>
  <si>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</si>
  <si>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</si>
  <si>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</si>
  <si>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</si>
  <si>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</si>
  <si>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</si>
  <si>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</si>
  <si>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</si>
  <si>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</si>
  <si>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</si>
  <si>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</si>
  <si>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</si>
  <si>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</si>
  <si>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</si>
  <si>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</si>
  <si>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</si>
  <si>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</si>
  <si>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</si>
  <si>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</si>
  <si>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</si>
  <si>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</si>
  <si>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</si>
  <si>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</si>
  <si>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</si>
  <si>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</si>
  <si>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</si>
  <si>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</si>
  <si>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</si>
  <si>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</si>
  <si>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</si>
  <si>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</si>
  <si>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</si>
  <si>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</si>
  <si>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</si>
  <si>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</si>
  <si>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</si>
  <si>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</si>
  <si>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</si>
  <si>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</si>
  <si>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</si>
  <si>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</si>
  <si>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</si>
  <si>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</si>
  <si>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</si>
  <si>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</si>
  <si>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</si>
  <si>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</si>
  <si>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</si>
  <si>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</si>
  <si>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</si>
  <si>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</si>
  <si>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</si>
  <si>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</si>
  <si>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</si>
  <si>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</si>
  <si>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</si>
  <si>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</si>
  <si>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</si>
  <si>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</si>
  <si>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</si>
  <si>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</si>
  <si>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</si>
  <si>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</si>
  <si>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</si>
  <si>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</si>
  <si>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</si>
  <si>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</si>
  <si>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</si>
  <si>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</si>
  <si>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</si>
  <si>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</si>
  <si>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</si>
  <si>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</si>
  <si>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</si>
  <si>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</si>
  <si>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</si>
  <si>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</si>
  <si>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</si>
  <si>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</si>
  <si>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</si>
  <si>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</si>
  <si>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</si>
  <si>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</si>
  <si>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</si>
  <si>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</si>
  <si>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</si>
  <si>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</si>
  <si>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</si>
  <si>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</si>
  <si>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</si>
  <si>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</si>
  <si>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</si>
  <si>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</si>
  <si>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</si>
  <si>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</si>
  <si>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</si>
  <si>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</si>
  <si>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</si>
  <si>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</si>
  <si>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</si>
  <si>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</si>
  <si>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</si>
  <si>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</si>
  <si>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</si>
  <si>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</si>
  <si>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</si>
  <si>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</si>
  <si>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</si>
  <si>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</si>
  <si>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</si>
  <si>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</si>
  <si>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</si>
  <si>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</si>
  <si>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</si>
  <si>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</si>
  <si>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</si>
  <si>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</si>
  <si>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</si>
  <si>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</si>
  <si>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</si>
  <si>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</si>
  <si>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</si>
  <si>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</si>
  <si>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</si>
  <si>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</si>
  <si>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</si>
  <si>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</si>
  <si>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</si>
  <si>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</si>
  <si>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</si>
  <si>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</si>
  <si>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</si>
  <si>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</si>
  <si>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</si>
  <si>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</si>
  <si>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</si>
  <si>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</si>
  <si>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</si>
  <si>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</si>
  <si>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</si>
  <si>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</si>
  <si>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</si>
  <si>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</si>
  <si>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</si>
  <si>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</si>
  <si>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</si>
  <si>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</si>
  <si>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</si>
  <si>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</si>
  <si>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</si>
  <si>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</si>
  <si>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</si>
  <si>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</si>
  <si>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</si>
  <si>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</si>
  <si>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</si>
  <si>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</si>
  <si>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</si>
  <si>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</si>
  <si>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</si>
  <si>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</si>
  <si>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</si>
  <si>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</si>
  <si>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</si>
  <si>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</si>
  <si>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</si>
  <si>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</si>
  <si>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</si>
  <si>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</si>
  <si>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</si>
  <si>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</si>
  <si>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</si>
  <si>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</si>
  <si>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</si>
  <si>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</si>
  <si>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</si>
  <si>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</si>
  <si>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</si>
  <si>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</si>
  <si>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</si>
  <si>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</si>
  <si>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</si>
  <si>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</si>
  <si>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</si>
  <si>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</si>
  <si>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</si>
  <si>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</si>
  <si>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</si>
  <si>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</si>
  <si>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</si>
  <si>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</si>
  <si>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</si>
  <si>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</si>
  <si>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</si>
  <si>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</si>
  <si>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</si>
  <si>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</si>
  <si>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</si>
  <si>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</si>
  <si>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</si>
  <si>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</si>
  <si>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</si>
  <si>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</si>
  <si>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</si>
  <si>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</si>
  <si>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</si>
  <si>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</si>
  <si>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</si>
  <si>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</si>
  <si>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</si>
  <si>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</si>
  <si>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</si>
  <si>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</si>
  <si>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</si>
  <si>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</si>
  <si>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</si>
  <si>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</si>
  <si>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</si>
  <si>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</si>
  <si>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</si>
  <si>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</si>
  <si>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</si>
  <si>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</si>
  <si>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</si>
  <si>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</si>
  <si>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</si>
  <si>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</si>
  <si>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</si>
  <si>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</si>
  <si>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</si>
  <si>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</si>
  <si>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</si>
  <si>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</si>
  <si>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</si>
  <si>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</si>
  <si>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</si>
  <si>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</si>
  <si>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</si>
  <si>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</si>
  <si>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</si>
  <si>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</si>
  <si>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</si>
  <si>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</si>
  <si>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</si>
  <si>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</si>
  <si>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</si>
  <si>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</si>
  <si>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</si>
  <si>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</si>
  <si>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</si>
  <si>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</si>
  <si>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</si>
  <si>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</si>
  <si>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</si>
  <si>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</si>
  <si>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</si>
  <si>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</si>
  <si>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</si>
  <si>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</si>
  <si>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</si>
  <si>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</si>
  <si>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</si>
  <si>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</si>
  <si>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</si>
  <si>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</si>
  <si>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</si>
  <si>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</si>
  <si>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</si>
  <si>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</si>
  <si>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</si>
  <si>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</si>
  <si>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</si>
  <si>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</si>
  <si>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</si>
  <si>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</si>
  <si>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</si>
  <si>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</si>
  <si>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</si>
  <si>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</si>
  <si>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</si>
  <si>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</si>
  <si>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</si>
  <si>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</si>
  <si>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</si>
  <si>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</si>
  <si>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</si>
  <si>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</si>
  <si>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</si>
  <si>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</si>
  <si>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</si>
  <si>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</si>
  <si>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</si>
  <si>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</si>
  <si>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</si>
  <si>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</si>
  <si>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</si>
  <si>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</si>
  <si>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</si>
  <si>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</si>
  <si>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</si>
  <si>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</si>
  <si>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</si>
  <si>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</si>
  <si>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</si>
  <si>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</si>
  <si>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</si>
  <si>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</si>
  <si>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</si>
  <si>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</si>
  <si>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</si>
  <si>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</si>
  <si>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</si>
  <si>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</si>
  <si>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</si>
  <si>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</si>
  <si>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</si>
  <si>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</si>
  <si>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</si>
  <si>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</si>
  <si>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</si>
  <si>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</si>
  <si>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</si>
  <si>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</si>
  <si>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</si>
  <si>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</si>
  <si>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</si>
  <si>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</si>
  <si>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</si>
  <si>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</si>
  <si>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</si>
  <si>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</si>
  <si>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</si>
  <si>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</si>
  <si>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</si>
  <si>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</si>
  <si>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</si>
  <si>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</si>
  <si>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</si>
  <si>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</si>
  <si>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</si>
  <si>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</si>
  <si>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</si>
  <si>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</si>
  <si>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</si>
  <si>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</si>
  <si>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</si>
  <si>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</si>
  <si>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</si>
  <si>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</si>
  <si>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</si>
  <si>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</si>
  <si>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</si>
  <si>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</si>
  <si>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</si>
  <si>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</si>
  <si>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</si>
  <si>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</si>
  <si>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</si>
  <si>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</si>
  <si>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</si>
  <si>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</si>
  <si>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</si>
  <si>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</si>
  <si>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</si>
  <si>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</si>
  <si>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</si>
  <si>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</si>
  <si>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</si>
  <si>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</si>
  <si>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</si>
  <si>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</si>
  <si>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</si>
  <si>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</si>
  <si>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</si>
  <si>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</si>
  <si>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</si>
  <si>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</si>
  <si>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</si>
  <si>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</si>
  <si>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</si>
  <si>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</si>
  <si>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</si>
  <si>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</si>
  <si>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</si>
  <si>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</si>
  <si>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</si>
  <si>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</si>
  <si>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</si>
  <si>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</si>
  <si>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</si>
  <si>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</si>
  <si>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</si>
  <si>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</si>
  <si>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</si>
  <si>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</si>
  <si>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</si>
  <si>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</si>
  <si>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</si>
  <si>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</si>
  <si>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</si>
  <si>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</si>
  <si>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</si>
  <si>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</si>
  <si>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</si>
  <si>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</si>
  <si>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</si>
  <si>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</si>
  <si>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</si>
  <si>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</si>
  <si>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</si>
  <si>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</si>
  <si>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</si>
  <si>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</si>
  <si>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</si>
  <si>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</si>
  <si>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</si>
  <si>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</si>
  <si>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</si>
  <si>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</si>
  <si>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</si>
  <si>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</si>
  <si>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</si>
  <si>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</si>
  <si>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</si>
  <si>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</si>
  <si>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</si>
  <si>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</si>
  <si>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</si>
  <si>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</si>
  <si>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</si>
  <si>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</si>
  <si>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</si>
  <si>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</si>
  <si>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</si>
  <si>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</si>
  <si>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</si>
  <si>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</si>
  <si>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</si>
  <si>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</si>
  <si>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</si>
  <si>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</si>
  <si>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</si>
  <si>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</si>
  <si>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</si>
  <si>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</si>
  <si>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</si>
  <si>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</si>
  <si>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</si>
  <si>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</si>
  <si>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</si>
  <si>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</si>
  <si>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</si>
  <si>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</si>
  <si>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</si>
  <si>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</si>
  <si>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</si>
  <si>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</si>
  <si>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</si>
  <si>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</si>
  <si>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</si>
  <si>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</si>
  <si>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</si>
  <si>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</si>
  <si>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</si>
  <si>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</si>
  <si>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</si>
  <si>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</si>
  <si>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</si>
  <si>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</si>
  <si>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</si>
  <si>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</si>
  <si>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</si>
  <si>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</si>
  <si>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</si>
  <si>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</si>
  <si>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</si>
  <si>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</si>
  <si>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</si>
  <si>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</si>
  <si>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</si>
  <si>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</si>
  <si>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</si>
  <si>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</si>
  <si>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</si>
  <si>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</si>
  <si>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</si>
  <si>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</si>
  <si>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</si>
  <si>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</si>
  <si>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</si>
  <si>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</si>
  <si>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</si>
  <si>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</si>
  <si>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</si>
  <si>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</si>
  <si>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</si>
  <si>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</si>
  <si>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</si>
  <si>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</si>
  <si>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</si>
  <si>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</si>
  <si>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</si>
  <si>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</si>
  <si>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</si>
  <si>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</si>
  <si>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</si>
  <si>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</si>
  <si>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</si>
  <si>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</si>
  <si>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</si>
  <si>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</si>
  <si>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</si>
  <si>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</si>
  <si>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</si>
  <si>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</si>
  <si>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</si>
  <si>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</si>
  <si>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</si>
  <si>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</si>
  <si>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</si>
  <si>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</si>
  <si>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</si>
  <si>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</si>
  <si>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</si>
  <si>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</si>
  <si>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</si>
  <si>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</si>
  <si>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</si>
  <si>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</si>
  <si>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</si>
  <si>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</si>
  <si>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</si>
  <si>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</si>
  <si>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</si>
  <si>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</si>
  <si>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</si>
  <si>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</si>
  <si>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</si>
  <si>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</si>
  <si>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</si>
  <si>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</si>
  <si>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</si>
  <si>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</si>
  <si>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</si>
  <si>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</si>
  <si>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</si>
  <si>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</si>
  <si>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</si>
  <si>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</si>
  <si>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</si>
  <si>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</si>
  <si>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</si>
  <si>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</si>
  <si>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</si>
  <si>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</si>
  <si>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</si>
  <si>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</si>
  <si>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</si>
  <si>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</si>
  <si>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</si>
  <si>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</si>
  <si>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</si>
  <si>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</si>
  <si>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</si>
  <si>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</si>
  <si>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</si>
  <si>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</si>
  <si>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</si>
  <si>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</si>
  <si>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</si>
  <si>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</si>
  <si>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</si>
  <si>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</si>
  <si>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</si>
  <si>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</si>
  <si>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</si>
  <si>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</si>
  <si>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</si>
  <si>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</si>
  <si>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</si>
  <si>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</si>
  <si>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</si>
  <si>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</si>
  <si>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</si>
  <si>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</si>
  <si>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</si>
  <si>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</si>
  <si>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</si>
  <si>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</si>
  <si>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</si>
  <si>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</si>
  <si>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</si>
  <si>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</si>
  <si>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</si>
  <si>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</si>
  <si>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</si>
  <si>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</si>
  <si>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</si>
  <si>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</si>
  <si>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</si>
  <si>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</si>
  <si>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</si>
  <si>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</si>
  <si>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</si>
  <si>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</si>
  <si>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</si>
  <si>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</si>
  <si>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</si>
  <si>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</si>
  <si>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</si>
  <si>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</si>
  <si>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</si>
  <si>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</si>
  <si>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</si>
  <si>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</si>
  <si>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</si>
  <si>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</si>
  <si>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</si>
  <si>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</si>
  <si>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</si>
  <si>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</si>
  <si>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</si>
  <si>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</si>
  <si>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</si>
  <si>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</si>
  <si>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</si>
  <si>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</si>
  <si>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</si>
  <si>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</si>
  <si>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</si>
  <si>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</si>
  <si>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</si>
  <si>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</si>
  <si>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</si>
  <si>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</si>
  <si>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</si>
  <si>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</si>
  <si>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</si>
  <si>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</si>
  <si>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</si>
  <si>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</si>
  <si>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</si>
  <si>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</si>
  <si>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</si>
  <si>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</si>
  <si>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</si>
  <si>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</si>
  <si>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</si>
  <si>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</si>
  <si>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</si>
  <si>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</si>
  <si>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</si>
  <si>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</si>
  <si>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</si>
  <si>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</si>
  <si>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</si>
  <si>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</si>
  <si>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</si>
  <si>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</si>
  <si>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</si>
  <si>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</si>
  <si>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</si>
  <si>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</si>
  <si>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</si>
  <si>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</si>
  <si>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</si>
  <si>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</si>
  <si>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</si>
  <si>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</si>
  <si>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</si>
  <si>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</si>
  <si>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</si>
  <si>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</si>
  <si>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</si>
  <si>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</si>
  <si>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</si>
  <si>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</si>
  <si>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</si>
  <si>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</si>
  <si>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</si>
  <si>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</si>
  <si>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</si>
  <si>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PCM-20251108-00001092</t>
  </si>
  <si>
    <t>ETA 10 mins</t>
  </si>
  <si>
    <t>No pcm</t>
  </si>
  <si>
    <t>ETA 15 mins</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</si>
  <si>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</si>
  <si>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</si>
  <si>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</si>
  <si>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</si>
  <si>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</si>
  <si>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</si>
  <si>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</si>
  <si>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</si>
  <si>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</si>
  <si>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PCM-20251108-00001169</t>
  </si>
  <si>
    <t>ETA 100 mins</t>
  </si>
  <si>
    <t>PCM-20251108-00001198</t>
  </si>
  <si>
    <t>ETA 65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</si>
</sst>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2" totalsRowShown="0" headerRowDxfId="48" dataDxfId="47" headerRowBorderDxfId="45" tableBorderDxfId="46" totalsRowBorderDxfId="44">
  <autoFilter ref="A1:L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8" totalsRowShown="0" headerRowDxfId="31" dataDxfId="30" headerRowBorderDxfId="28" tableBorderDxfId="29">
  <autoFilter ref="A1:L2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2" totalsRowShown="0" headerRowDxfId="15" dataDxfId="14" headerRowBorderDxfId="12" tableBorderDxfId="13">
  <autoFilter ref="A1:L1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306.70431550926151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45969.652741435188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45969.652741435188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45969.652741435188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45969.652741435188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45969.652741435188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45969.652741435188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45969.652741435188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45969.652741435188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45969.652741435188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45969.652741435188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45969.652741435188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45969.652741435188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45969.652741435188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45969.652741435188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45969.652741435188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45969.652741435188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45969.652741435188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45969.652741435188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45969.652741435188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45969.652741435188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45969.652741435188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45969.652741435188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45969.652741435188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45969.652741435188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45969.652741435188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45969.652741435188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45969.652741435188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45969.652741435188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45969.652741435188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45969.652741435188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45969.652741435188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45969.652741435188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45969.652741435188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45969.652741435188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45969.652741435188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45969.652741435188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45969.652741435188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45969.652741435188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45969.652741435188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45969.652741435188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45969.652741435188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45969.652741435188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45969.652741435188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45969.652741435188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45969.652741435188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45969.652741435188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45969.652741435188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45969.652741435188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45969.652741435188</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45969.652741435188</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45969.652741435188</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45969.652741435188</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45969.652741435188</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45969.652741435188</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45969.652741435188</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45969.652741435188</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45969.652741435188</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45969.652741435188</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45969.652741435188</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45969.652741435188</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45969.652741435188</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45969.652741435188</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45969.652741435188</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45969.652741435188</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45969.652741435188</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45969.652741435188</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45969.652741435188</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45969.652741435188</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863F5CE5-8870-43E9-BCF7-BC8A30C35BF4}"/>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144.65290347222617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45969.652741435188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45969.652741435188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45969.652741435188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45969.652741435188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45969.652741435188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45969.652741435188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45969.652741435188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45969.652741435188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45969.652741435188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45969.652741435188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45969.652741435188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45969.652741435188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45969.652741435188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45969.652741435188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45969.652741435188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45969.652741435188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45969.652741435188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45969.652741435188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45969.652741435188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45969.652741435188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45969.652741435188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45969.652741435188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45969.652741435188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45969.652741435188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45969.652741435188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45969.652741435188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45969.652741435188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45969.652741435188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45969.652741435188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45969.652741435188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45969.652741435188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45969.652741435188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45969.652741435188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45969.652741435188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45969.652741435188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45969.652741435188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45969.652741435188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45969.652741435188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45969.652741435188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45969.652741435188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45969.652741435188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45969.652741435188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45969.652741435188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45969.652741435188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45969.652741435188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45969.652741435188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45969.652741435188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45969.652741435188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45969.652741435188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45969.652741435188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45969.652741435188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45969.652741435188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45969.652741435188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45969.652741435188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45969.652741435188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45969.652741435188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45969.652741435188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45969.652741435188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45969.652741435188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45969.652741435188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45969.652741435188</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45969.652741435188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45969.652741435188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45969.652741435188</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45969.652741435188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45969.652741435188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45969.652741435188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45969.652741435188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45969.652741435188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45969.652741435188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45969.652741435188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45969.652741435188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45969.652741435188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45969.652741435188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45969.652741435188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45969.652741435188</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45969.652741435188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45969.652741435188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45969.652741435188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45969.652741435188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45969.652741435188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45969.652741435188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45969.652741435188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45969.652741435188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45969.652741435188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45969.652741435188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45969.652741435188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45969.652741435188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45969.652741435188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45969.652741435188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45969.652741435188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45969.652741435188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45969.652741435188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45969.652741435188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45969.652741435188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45969.652741435188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45969.652741435188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45969.652741435188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45969.652741435188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45969.652741435188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45969.652741435188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45969.652741435188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45969.652741435188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45969.652741435188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45969.652741435188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45969.652741435188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45969.652741435188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45969.652741435188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45969.652741435188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45969.652741435188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45969.652741435188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45969.652741435188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45969.652741435188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45969.652741435188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45969.652741435188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45969.652741435188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45969.652741435188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45969.652741435188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45969.652741435188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45969.652741435188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45969.652741435188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45969.652741435188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45969.652741435188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45969.652741435188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45969.652741435188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45969.652741435188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45969.652741435188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45969.652741435188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45969.652741435188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45969.652741435188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45969.652741435188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45969.652741435188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45969.652741435188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45969.652741435188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45969.652741435188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45969.652741435188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45969.652741435188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45969.652741435188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45969.652741550926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45969.652741550926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45969.652741550926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45969.652741550926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45969.652741550926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45969.652741550926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45969.652741550926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45969.652741550926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45969.652741550926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45969.652741550926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45969.652741550926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45969.652741550926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45969.652741550926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45969.652741550926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45969.652741550926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45969.652741550926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45969.652741550926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45969.652741550926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45969.652741550926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45969.652741550926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45969.652741550926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45969.652741550926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45969.652741550926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45969.652741550926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45969.652741550926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45969.652741550926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45969.652741550926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45969.652741550926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45969.652741550926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45969.652741550926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45969.652741550926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45969.652741550926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45969.652741550926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45969.652741550926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45969.652741550926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45969.652741550926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45969.652741550926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45969.652741550926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45969.652741550926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45969.652741550926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45969.652741550926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45969.652741550926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45969.652741550926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45969.652741550926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45969.652741550926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45969.652741550926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45969.652741550926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45969.652741550926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45969.652741550926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45969.652741550926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45969.652741550926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45969.652741550926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45969.652741550926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45969.652741550926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45969.652741550926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45969.652741550926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45969.652741550926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45969.652741550926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45969.652741550926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45969.652741550926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45969.652741550926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45969.652741550926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45969.652741550926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45969.652741550926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45969.652741550926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45969.652741550926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45969.652741550926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45969.652741550926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45969.652741550926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45969.652741550926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45969.652741550926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45969.652741550926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45969.652741550926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45969.652741550926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45969.652741550926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45969.652741550926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45969.652741550926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45969.652741550926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45969.652741550926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45969.652741550926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45969.652741550926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45969.652741550926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45969.652741550926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45969.652741550926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45969.652741550926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45969.652741550926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45969.652741550926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45969.652741550926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45969.652741550926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45969.652741550926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45969.652741550926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45969.652741550926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45969.652741550926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45969.652741550926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45969.652741550926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45969.652741550926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45969.652741550926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45969.652741550926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45969.652741550926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45969.652741550926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45969.652741550926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45969.652741550926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45969.652741550926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45969.652741550926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45969.652741550926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45969.652741550926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45969.652741550926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45969.652741550926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45969.652741550926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45969.652741550926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45969.652741550926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45969.652741550926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45969.652741550926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45969.652741550926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45969.652741550926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45969.652741550926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45969.652741550926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45969.652741550926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45969.652741550926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45969.652741550926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45969.652741550926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45969.652741550926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45969.652741550926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45969.652741550926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45969.652741550926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45969.652741550926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45969.652741550926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45969.652741550926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45969.652741550926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45969.652741550926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45969.652741550926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45969.652741550926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45969.652741550926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45969.652741550926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45969.652741550926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45969.652741550926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45969.652741550926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45969.652741550926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45969.652741550926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45969.652741550926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45969.652741550926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45969.652741550926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45969.652741550926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45969.652741550926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45969.652741550926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45969.652741550926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45969.652741550926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45969.652741550926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45969.652741550926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45969.652741550926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45969.652741550926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45969.652741550926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45969.652741550926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45969.652741550926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45969.652741550926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45969.652741550926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45969.652741550926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45969.652741550926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45969.652741550926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45969.652741550926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45969.652741550926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45969.652741550926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45969.652741550926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45969.652741550926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45969.652741550926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45969.652741550926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45969.652741550926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45969.652741550926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45969.652741550926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45969.652741550926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45969.652741550926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45969.652741550926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45969.652741550926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45969.652741550926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45969.652741550926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45969.652741550926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45969.652741550926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45969.652741550926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45969.652741550926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45969.652741550926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45969.652741550926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45969.652741550926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45969.652741550926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45969.652741550926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45969.652741550926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45969.652741550926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45969.652741550926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45969.652741550926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45969.652741550926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45969.652741550926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45969.652741550926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45969.652741550926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45969.652741550926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45969.652741550926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45969.652741550926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45969.652741550926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45969.652741550926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45969.652741550926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45969.652741550926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45969.652741550926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45969.652741550926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45969.652741550926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45969.652741550926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45969.652741550926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45969.652741550926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45969.652741550926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45969.652741550926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45969.652741550926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45969.652741550926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45969.652741550926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45969.652741550926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45969.652741550926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45969.652741550926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45969.652741550926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45969.652741550926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45969.652741550926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45969.652741550926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45969.652741550926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45969.652741550926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45969.652741550926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45969.652741550926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45969.652741550926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45969.652741550926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45969.652741550926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45969.652741550926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45969.652741550926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45969.652741550926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45969.652741550926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45969.652741550926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45969.652741550926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45969.652741550926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45969.652741550926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45969.652741550926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45969.652741550926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45969.652741550926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45969.652741550926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45969.652741550926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45969.652741550926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45969.652741550926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45969.652741550926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45969.652741550926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45969.652741550926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45969.652741550926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45969.652741550926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45969.652741550926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45969.652741550926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45969.652741550926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45969.652741550926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45969.652741550926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45969.652741550926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45969.652741550926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45969.652741550926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45969.652741550926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45969.652741550926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45969.652741550926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45969.652741550926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45969.652741550926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45969.652741550926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45969.652741550926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45969.652741550926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45969.652741550926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45969.652741550926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45969.652741550926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45969.652741550926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45969.652741550926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45969.652741550926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45969.652741550926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45969.652741550926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45969.652741550926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45969.652741550926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45969.652741550926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45969.652741550926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45969.652741550926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45969.652741550926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45969.652741550926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45969.652741550926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45969.652741550926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45969.652741550926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45969.652741550926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45969.652741550926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45969.652741550926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45969.652741550926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45969.652741550926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45969.652741550926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45969.652741550926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45969.652741550926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45969.652741550926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45969.652741550926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45969.652741550926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45969.652741550926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45969.652741550926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45969.652741550926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45969.652741550926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45969.652741550926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45969.652741550926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45969.652741550926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45969.652741550926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45969.652741550926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45969.652741550926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45969.652741550926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45969.652741550926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45969.652741550926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45969.652741550926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45969.652741550926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45969.652741550926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45969.652741550926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45969.652741550926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45969.652741550926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45969.652741550926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45969.652741550926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45969.652741550926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45969.652741550926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45969.652741550926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45969.652741550926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45969.652741550926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45969.652741550926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45969.652741550926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45969.652741550926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45969.652741550926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45969.652741550926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45969.652741550926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45969.652741550926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45969.652741550926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45969.652741550926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45969.652741550926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45969.652741550926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45969.652741550926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45969.652741550926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45969.652741550926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45969.652741550926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45969.652741550926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45969.652741550926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45969.652741550926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45969.652741550926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45969.652741550926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45969.652741550926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45969.652741550926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45969.652741550926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45969.652741550926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45969.652741550926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45969.652741550926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45969.652741550926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45969.652741550926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45969.652741550926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45969.652741550926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45969.652741550926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45969.652741550926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45969.652741550926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45969.652741550926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45969.652741550926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45969.652741550926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45969.652741550926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45969.652741550926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45969.652741550926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45969.652741550926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45969.652741550926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45969.652741550926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45969.652741550926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45969.652741550926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45969.652741550926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45969.652741550926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45969.652741550926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45969.652741550926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45969.652741550926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45969.652741550926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45969.652741550926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45969.652741550926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45969.652741550926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45969.652741550926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45969.652741550926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45969.652741550926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45969.652741550926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45969.652741550926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45969.652741550926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45969.652741550926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45969.652741550926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45969.652741550926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45969.652741550926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45969.652741550926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45969.652741550926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45969.652741550926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45969.652741550926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45969.652741550926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45969.652741550926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45969.652741550926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45969.652741550926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45969.652741550926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45969.652741550926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45969.652741550926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45969.652741550926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45969.652741550926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45969.652741550926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45969.652741550926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45969.652741550926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45969.652741550926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45969.652741550926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45969.652741550926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45969.652741550926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45969.652741550926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45969.652741550926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45969.652741550926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45969.652741550926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45969.652741550926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45969.652741550926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45969.652741550926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45969.652741550926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45969.652741550926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45969.652741550926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45969.652741550926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45969.652741550926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45969.652741550926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45969.652741550926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45969.652741550926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45969.652741550926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45969.652741550926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45969.652741550926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45969.652741550926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45969.652741550926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45969.652741550926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45969.652741550926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45969.652741550926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45969.652741550926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45969.652741550926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45969.652741550926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45969.652741550926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45969.652741550926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45969.652741550926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45969.652741550926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45969.652741550926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45969.652741550926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45969.652741550926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45969.652741550926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45969.652741550926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45969.652741550926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45969.652741550926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45969.652741550926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45969.652741550926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45969.652741550926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45969.652741550926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45969.652741550926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45969.652741550926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45969.652741550926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45969.652741550926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45969.652741550926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45969.652741550926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45969.652741550926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45969.652741550926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45969.652741550926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45969.652741550926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45969.652741550926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45969.652741550926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45969.652741550926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45969.652741550926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45969.652741550926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45969.652741550926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45969.652741550926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45969.652741550926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45969.652741550926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45969.652741550926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45969.652741550926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45969.652741550926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45969.652741550926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45969.652741550926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45969.652741550926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45969.652741550926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45969.652741550926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45969.652741550926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45969.652741550926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45969.652741550926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45969.652741550926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45969.652741550926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45969.652741550926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45969.652741550926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45969.652741550926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45969.652741550926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45969.652741550926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45969.652741550926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45969.652741550926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45969.652741550926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45969.652741550926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45969.652741550926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45969.652741550926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45969.652741550926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45969.652741550926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45969.652741550926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45969.652741550926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45969.652741550926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45969.652741550926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45969.652741550926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45969.652741550926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45969.652741550926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45969.652741550926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45969.652741550926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45969.652741550926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45969.652741550926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45969.652741550926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45969.652741550926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45969.652741550926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45969.652741550926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45969.652741550926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45969.652741550926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45969.652741550926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45969.652741550926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45969.652741550926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45969.652741550926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45969.652741550926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45969.652741550926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45969.652741550926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45969.652741550926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45969.652741550926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45969.652741550926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45969.652741550926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45969.652741550926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45969.652741550926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45969.652741550926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45969.652741550926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45969.652741550926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45969.652741550926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45969.652741550926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45969.652741550926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45969.652741550926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45969.652741550926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45969.652741550926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45969.652741550926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45969.652741550926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45969.652741550926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45969.652741550926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45969.652741550926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45969.652741550926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45969.652741550926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45969.652741550926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45969.652741550926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45969.652741550926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45969.652741550926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45969.652741550926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45969.652741550926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45969.652741550926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45969.652741550926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45969.652741550926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45969.652741550926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45969.652741550926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45969.652741550926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45969.652741550926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45969.652741550926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45969.652741550926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45969.652741550926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45969.652741550926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45969.652741550926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45969.652741550926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45969.652741550926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45969.652741550926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45969.652741550926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45969.652741550926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45969.652741550926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45969.652741550926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45969.652741550926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45969.652741550926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45969.652741550926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45969.652741550926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45969.652741550926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45969.652741550926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45969.652741550926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45969.652741550926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45969.652741550926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45969.652741550926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45969.652741550926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45969.652741550926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45969.652741550926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45969.652741550926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45969.652741550926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45969.652741550926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45969.652741550926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45969.652741550926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45969.652741550926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45969.652741550926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45969.652741550926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45969.652741550926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45969.652741550926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45969.652741550926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45969.652741550926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45969.652741550926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45969.652741550926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45969.652741550926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45969.652741550926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45969.652741550926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45969.652741550926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45969.652741550926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45969.652741550926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45969.652741550926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45969.652741550926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45969.652741550926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45969.652741550926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45969.652741550926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45969.652741550926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45969.652741550926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45969.652741550926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45969.652741550926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45969.652741550926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45969.652741550926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45969.652741550926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45969.652741550926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45969.652741550926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45969.652741550926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45969.652741550926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45969.652741550926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45969.652741550926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45969.652741550926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45969.652741550926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45969.652741550926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45969.652741550926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45969.652741550926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45969.652741550926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45969.652741550926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45969.652741550926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45969.652741550926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45969.652741550926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45969.652741550926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45969.652741550926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45969.652741550926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45969.652741550926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45969.652741550926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45969.652741550926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45969.652741550926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45969.652741550926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45969.652741550926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45969.652741550926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45969.652741550926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45969.652741550926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45969.652741550926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45969.652741550926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45969.652741550926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45969.652741550926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45969.652741550926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45969.652741550926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45969.652741550926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45969.652741550926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45969.652741550926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45969.652741550926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45969.652741550926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45969.652741550926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45969.652741550926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45969.652741550926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45969.652741550926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45969.652741550926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45969.652741550926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45969.652741550926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45969.652741550926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45969.652741550926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45969.652741550926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45969.652741550926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45969.652741550926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45969.652741550926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45969.652741550926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45969.652741550926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45969.652741550926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45969.652741550926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45969.652741550926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45969.652741550926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45969.652741550926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45969.652741550926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45969.652741550926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45969.652741550926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45969.652741550926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45969.652741550926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45969.652741550926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45969.652741550926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45969.652741550926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45969.652741550926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45969.652741550926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45969.652741550926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45969.652741550926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45969.652741550926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45969.652741550926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45969.652741550926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45969.652741550926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45969.652741550926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45969.652741550926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45969.652741550926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45969.652741550926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45969.652741550926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45969.652741550926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45969.652741550926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45969.652741550926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45969.652741550926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45969.652741550926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45969.652741550926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45969.652741550926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45969.652741550926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45969.652741550926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45969.652741550926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45969.652741550926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45969.652741550926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45969.652741550926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45969.652741550926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45969.652741550926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45969.652741550926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45969.652741550926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45969.652741550926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45969.652741550926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45969.652741550926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45969.652741550926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45969.652741550926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45969.652741550926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45969.652741550926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45969.652741550926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45969.652741550926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45969.652741550926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45969.652741550926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45969.652741550926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45969.652741550926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45969.652741550926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45969.652741550926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45969.652741550926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45969.652741550926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45969.652741550926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45969.652741550926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45969.652741550926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45969.652741550926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45969.652741550926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45969.652741550926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45969.652741550926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45969.652741550926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45969.652741550926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45969.652741550926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45969.652741550926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45969.652741550926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45969.652741550926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45969.652741550926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45969.652741550926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45969.652741550926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45969.652741550926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45969.652741550926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45969.652741550926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45969.652741550926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45969.652741550926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45969.652741550926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45969.652741550926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45969.652741550926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45969.652741550926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45969.652741550926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45969.652741550926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45969.652741550926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45969.652741550926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45969.652741550926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45969.652741550926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45969.652741550926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45969.652741550926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45969.652741550926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45969.652741550926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45969.652741550926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45969.652741550926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45969.652741550926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45969.652741550926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45969.652741550926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45969.652741550926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45969.652741550926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45969.652741550926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45969.652741550926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45969.652741550926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45969.652741550926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45969.652741550926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45969.652741550926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45969.652741550926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45969.652741550926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45969.652741550926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45969.652741550926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45969.652741550926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45969.652741550926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45969.652741550926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45969.652741550926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45969.652741550926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45969.652741550926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45969.652741550926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45969.652741550926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45969.652741550926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45969.652741550926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45969.652741550926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45969.652741550926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45969.652741550926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45969.652741550926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45969.652741550926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45969.652741550926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45969.652741550926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45969.652741550926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45969.652741550926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45969.652741550926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45969.652741550926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45969.652741550926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45969.652741550926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45969.652741550926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45969.652741550926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45969.652741550926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45969.652741550926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45969.652741550926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45969.652741550926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45969.652741550926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45969.652741550926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45969.652741550926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45969.652741550926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45969.652741550926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45969.652741550926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45969.652741550926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45969.652741550926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45969.652741550926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45969.652741550926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45969.652741550926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45969.652741550926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45969.652741550926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45969.652741550926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45969.652741550926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45969.652741550926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45969.652741550926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45969.652741550926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45969.652741550926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45969.652741550926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45969.652741550926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45969.652741550926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45969.652741550926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45969.652741550926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45969.652741550926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45969.652741550926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45969.652741550926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45969.652741550926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45969.652741550926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45969.652741550926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45969.652741550926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45969.652741550926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45969.652741550926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45969.652741550926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45969.652741550926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45969.652741550926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45969.652741550926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45969.652741550926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45969.652741550926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45969.652741550926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45969.652741550926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45969.652741550926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45969.652741550926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45969.652741550926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45969.652741550926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45969.652741550926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45969.652741550926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45969.652741550926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45969.652741550926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45969.652741550926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45969.652741550926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45969.652741550926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45969.652741550926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45969.652741550926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45969.652741550926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45969.652741550926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45969.652741550926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45969.652741550926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45969.652741550926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45969.652741550926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45969.652741550926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45969.652741550926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45969.652741550926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45969.652741550926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45969.652741550926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45969.652741550926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45969.652741550926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45969.652741550926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45969.652741550926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45969.652741550926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45969.652741550926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45969.652741550926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45969.652741550926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45969.652741550926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45969.652741550926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45969.652741550926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45969.652741550926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45969.652741550926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45969.652741550926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45969.652741550926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45969.652741550926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45969.652741550926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45969.652741550926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45969.652741550926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45969.652741550926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45969.652741550926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45969.652741550926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45969.652741550926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45969.652741550926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45969.652741550926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45969.652741550926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45969.652741550926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45969.652741550926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45969.652741550926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45969.652741550926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45969.652741550926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45969.652741550926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45969.652741550926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45969.652741550926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45969.652741550926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45969.652741550926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45969.652741550926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45969.652741550926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45969.652741550926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45969.652741550926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45969.652741550926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45969.652741550926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45969.652741550926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45969.652741550926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45969.652741550926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45969.652741550926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45969.652741550926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45969.652741550926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45969.652741550926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45969.652741550926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45969.652741550926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45969.652741550926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45969.652741550926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45969.652741550926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45969.652741550926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45969.652741550926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45969.652741550926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45969.652741550926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45969.652741550926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45969.652741550926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45969.652741550926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45969.652741550926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45969.652741550926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45969.652741550926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45969.652741550926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45969.652741550926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45969.652741550926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45969.652741550926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45969.652741550926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45969.652741550926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45969.652741550926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45969.652741550926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45969.652741550926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45969.652741550926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45969.652741550926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45969.652741550926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45969.652741550926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45969.652741550926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45969.652741550926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45969.652741550926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45969.652741550926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45969.652741550926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45969.652741550926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45969.652741550926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45969.652741550926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45969.652741550926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45969.652741550926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45969.652741550926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45969.652741550926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45969.652741550926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45969.652741550926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45969.652741550926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45969.652741550926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45969.652741550926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45969.652741550926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45969.652741550926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45969.652741550926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45969.652741550926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45969.652741550926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45969.652741550926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45969.652741550926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45969.652741550926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45969.652741550926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45969.652741550926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45969.652741550926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45969.652741550926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45969.652741550926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45969.652741550926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45969.652741550926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45969.652741550926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45969.652741550926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45969.652741550926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45969.652741550926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45969.652741550926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45969.652741550926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45969.652741550926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45969.652741550926</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21" ca="1" si="0">IFERROR(NOW()-F2,"")</f>
        <v>266.17202384259144</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29312</v>
      </c>
      <c r="E3" s="95" t="s">
        <v>39021</v>
      </c>
      <c r="F3" s="96">
        <v>45969.553807870368</v>
      </c>
      <c r="G3" s="136">
        <f t="shared" ca="1" si="0"/>
        <v>9.8933564819162712E-2</v>
      </c>
      <c r="H3" s="96">
        <v>45969.54755787037</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34897</v>
      </c>
      <c r="E4" s="95" t="s">
        <v>39021</v>
      </c>
      <c r="F4" s="96"/>
      <c r="G4" s="136">
        <f t="shared" ca="1" si="0"/>
        <v>45969.652741435188</v>
      </c>
      <c r="H4" s="96">
        <v>45969.53361111111</v>
      </c>
      <c r="I4" s="135" t="str">
        <f>IFERROR(VLOOKUP(D4,DB!A:F,6,0),"")</f>
        <v>Generator-SG</v>
      </c>
      <c r="J4" s="135" t="str">
        <f>IFERROR(VLOOKUP(D4,DB!A:G,7,0),"")</f>
        <v>Vandalized</v>
      </c>
      <c r="K4" s="98" t="s">
        <v>39112</v>
      </c>
      <c r="L4" s="92" t="str">
        <f>IFERROR(VLOOKUP(D4,DB!A:I,9,0),"")</f>
        <v>Latis</v>
      </c>
    </row>
    <row r="5" spans="1:16" ht="15" customHeight="1">
      <c r="A5" s="135" t="s">
        <v>39111</v>
      </c>
      <c r="B5" s="135" t="str">
        <f>IFERROR(VLOOKUP(D5,DB!A:K,11,0),"")</f>
        <v>R4</v>
      </c>
      <c r="C5" s="94">
        <v>1</v>
      </c>
      <c r="D5" s="92" t="s">
        <v>31096</v>
      </c>
      <c r="E5" s="95" t="s">
        <v>39021</v>
      </c>
      <c r="F5" s="96"/>
      <c r="G5" s="136">
        <f t="shared" ca="1" si="0"/>
        <v>45969.652741435188</v>
      </c>
      <c r="H5" s="96">
        <v>45969.630856481483</v>
      </c>
      <c r="I5" s="135" t="str">
        <f>IFERROR(VLOOKUP(D5,DB!A:F,6,0),"")</f>
        <v>SCECO</v>
      </c>
      <c r="J5" s="135" t="str">
        <f>IFERROR(VLOOKUP(D5,DB!A:G,7,0),"")</f>
        <v>Dead</v>
      </c>
      <c r="K5" s="98" t="s">
        <v>39113</v>
      </c>
      <c r="L5" s="92" t="str">
        <f>IFERROR(VLOOKUP(D5,DB!A:I,9,0),"")</f>
        <v>Latis</v>
      </c>
    </row>
    <row r="6" spans="1:16" ht="15" customHeight="1">
      <c r="A6" s="135"/>
      <c r="B6" s="135" t="str">
        <f>IFERROR(VLOOKUP(D6,DB!A:K,11,0),"")</f>
        <v/>
      </c>
      <c r="C6" s="94"/>
      <c r="D6" s="92"/>
      <c r="E6" s="95"/>
      <c r="F6" s="96"/>
      <c r="G6" s="136">
        <f t="shared" ca="1" si="0"/>
        <v>45969.652741435188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45969.652741435188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45969.652741435188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45969.652741435188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45969.652741435188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45969.652741435188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45969.652741435188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45969.652741435188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45969.652741435188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45969.652741435188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45969.652741435188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45969.652741435188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45969.652741435188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45969.652741435188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45969.652741435188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45969.652741435188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ref="G22:G53" ca="1" si="1">IFERROR(NOW()-F22,"")</f>
        <v>45969.652741435188</v>
      </c>
      <c r="H22" s="96"/>
      <c r="I22" s="135" t="str">
        <f>IFERROR(VLOOKUP(D22,DB!A:F,6,0),"")</f>
        <v/>
      </c>
      <c r="J22" s="135" t="str">
        <f>IFERROR(VLOOKUP(D22,DB!A:G,7,0),"")</f>
        <v/>
      </c>
      <c r="K22" s="98"/>
      <c r="L22" s="92" t="str">
        <f>IFERROR(VLOOKUP(D22,DB!A:I,9,0),"")</f>
        <v/>
      </c>
    </row>
    <row r="23" spans="1:12" ht="15" customHeight="1">
      <c r="A23" s="135"/>
      <c r="B23" s="135"/>
      <c r="C23" s="94"/>
      <c r="D23" s="92"/>
      <c r="E23" s="95"/>
      <c r="F23" s="96"/>
      <c r="G23" s="136"/>
      <c r="H23" s="96"/>
      <c r="I23" s="135"/>
      <c r="J23" s="135"/>
      <c r="K23" s="98"/>
      <c r="L23" s="92"/>
    </row>
    <row r="24" spans="1:12" ht="15" customHeight="1">
      <c r="A24" s="135"/>
      <c r="B24" s="135"/>
      <c r="C24" s="94"/>
      <c r="D24" s="92"/>
      <c r="E24" s="95"/>
      <c r="F24" s="96"/>
      <c r="G24" s="136"/>
      <c r="H24" s="96"/>
      <c r="I24" s="135"/>
      <c r="J24" s="135"/>
      <c r="K24" s="98"/>
      <c r="L24" s="92"/>
    </row>
    <row r="25" spans="1:12" ht="15" customHeight="1">
      <c r="A25" s="135"/>
      <c r="B25" s="135" t="str">
        <f>IFERROR(VLOOKUP(D25,DB!A:K,11,0),"")</f>
        <v/>
      </c>
      <c r="C25" s="94"/>
      <c r="D25" s="92"/>
      <c r="E25" s="95"/>
      <c r="F25" s="96"/>
      <c r="G25" s="136">
        <f t="shared" ca="1" si="1"/>
        <v>45969.652741435188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45969.652741435188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45969.652741435188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45969.652741435188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45969.652741435188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45969.652741435188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45969.652741435188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45969.652741435188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45969.652741435188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45969.652741435188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45969.652741435188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45969.652741435188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45969.652741435188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45969.652741435188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45969.652741435188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45969.652741435188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45969.652741435188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45969.652741435188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45969.652741435188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45969.652741435188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45969.652741435188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45969.652741435188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45969.652741435188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45969.652741435188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45969.652741435188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45969.652741435188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45969.652741435188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45969.652741435188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45969.652741435188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ref="G54:G85" ca="1" si="2">IFERROR(NOW()-F54,"")</f>
        <v>45969.652741435188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45969.652741435188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45969.652741435188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45969.652741435188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45969.652741435188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45969.652741435188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45969.652741435188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45969.652741435188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45969.652741435188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45969.652741435188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45969.652741435188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45969.652741435188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45969.652741435188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45969.652741435188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45969.652741435188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45969.652741435188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45969.652741435188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45969.652741435188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45969.652741435188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45969.652741435188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45969.652741435188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45969.652741435188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45969.652741435188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45969.652741435188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45969.652741435188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45969.652741435188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45969.652741435188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45969.652741435188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45969.652741435188</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45969.652741435188</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45969.652741435188</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45969.652741435188</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ref="G86:G117" ca="1" si="3">IFERROR(NOW()-F86,"")</f>
        <v>45969.652741435188</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45969.652741435188</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45969.652741435188</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45969.652741435188</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45969.652741435188</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45969.652741435188</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45969.652741435188</v>
      </c>
      <c r="H92" s="96"/>
      <c r="I92" s="135" t="str">
        <f>IFERROR(VLOOKUP(D92,DB!A:F,6,0),"")</f>
        <v/>
      </c>
      <c r="J92" s="135" t="str">
        <f>IFERROR(VLOOKUP(D92,DB!A:G,7,0),"")</f>
        <v/>
      </c>
      <c r="K92" s="98"/>
      <c r="L92" s="92" t="str">
        <f>IFERROR(VLOOKUP(D92,DB!A:I,9,0),"")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8"/>
  <sheetViews>
    <sheetView tabSelected="1" workbookViewId="0">
      <selection activeCell="D13" sqref="D1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39114</v>
      </c>
      <c r="B2" s="37" t="str">
        <f>IFERROR(VLOOKUP(D2,DB!A:K,11,0),"")</f>
        <v>R5</v>
      </c>
      <c r="C2" s="37">
        <v>3</v>
      </c>
      <c r="D2" s="107" t="s">
        <v>36011</v>
      </c>
      <c r="E2" s="37" t="s">
        <v>39021</v>
      </c>
      <c r="F2" s="38">
        <v>45891.832060185188</v>
      </c>
      <c r="G2" s="116">
        <f ca="1">IFERROR(NOW()-F2,"")</f>
        <v>77.820681249999325</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43.463864120370999</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G57" ca="1" si="1">IFERROR(NOW()-F4,"")</f>
        <v>20.991630324075231</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5"/>
      <c r="G6" s="126">
        <f t="shared" ca="1" si="1"/>
        <v>45969.652741435188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45969.652741435188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45969.652741435188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45969.652741435188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45969.652741435188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45969.652741435188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45969.652741435188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45969.652741435188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45969.652741435188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45969.652741435188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45969.652741435188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45969.652741435188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45969.652741435188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45969.652741435188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45969.652741435188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45969.652741435188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45969.652741435188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45969.652741435188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45969.652741435188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45969.652741435188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45969.652741435188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45969.652741435188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45969.652741435188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45969.652741435188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45969.652741435188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45969.652741435188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45969.652741435188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45969.652741435188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45969.652741435188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45969.652741435188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45969.652741435188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45969.652741435188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45969.652741435188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45969.652741435188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45969.652741435188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45969.652741435188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45969.652741435188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45969.652741435188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45969.652741435188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45969.652741435188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45969.652741435188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45969.652741435188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45969.652741435188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45969.652741435188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45969.652741435188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45969.652741435188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45969.652741435188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45969.652741435188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45969.652741435188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45969.652741435188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45969.652741435188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45969.652741435188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ref="G58:G121" ca="1" si="2">IFERROR(NOW()-F58,"")</f>
        <v>45969.652741435188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45969.652741435188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45969.652741435188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45969.652741435188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45969.652741435188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45969.652741435188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45969.652741435188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45969.652741435188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45969.652741435188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45969.652741435188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45969.652741435188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45969.652741435188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45969.652741435188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45969.652741435188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45969.652741435188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45969.652741435188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45969.652741435188</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45969.652741435188</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45969.652741435188</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45969.652741435188</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45969.652741435188</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45969.652741435188</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45969.652741435188</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45969.652741435188</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45969.652741435188</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45969.652741435188</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45969.652741435188</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45969.652741435188</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45969.652741435188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45969.652741435188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45969.652741435188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45969.652741435188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45969.652741435188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45969.652741435188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45969.652741435188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45969.652741435188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45969.652741435188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45969.652741435188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45969.652741435188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45969.652741435188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45969.652741435188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45969.652741435188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45969.652741435188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45969.652741435188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45969.652741435188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45969.652741435188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45969.652741435188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45969.652741435188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45969.652741435188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45969.652741435188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45969.652741435188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45969.652741435188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45969.652741435188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45969.652741435188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45969.652741435188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45969.652741435188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45969.652741435188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45969.652741435188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45969.652741435188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45969.652741435188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45969.652741435188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45969.652741435188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45969.652741435188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45969.652741435188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ref="G122:G185" ca="1" si="3">IFERROR(NOW()-F122,"")</f>
        <v>45969.652741435188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45969.652741435188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45969.652741435188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45969.652741435188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45969.652741435188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45969.652741435188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45969.652741435188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45969.652741435188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45969.652741435188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45969.652741435188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45969.652741435188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45969.652741435188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45969.652741435188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45969.652741435188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45969.652741435188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45969.652741435188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45969.652741435188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45969.652741435188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45969.652741435188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45969.652741435188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45969.652741435188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45969.652741435188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45969.652741435188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45969.652741435188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45969.652741435188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45969.652741435188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45969.652741435188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45969.652741435188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45969.652741435188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45969.652741435188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45969.652741435188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45969.652741435188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45969.652741435188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45969.652741435188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45969.652741435188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45969.652741435188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45969.652741435188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45969.652741435188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45969.652741435188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45969.652741435188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45969.652741435188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45969.652741435188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45969.652741435188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45969.652741435188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45969.652741435188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45969.652741435188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45969.652741435188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45969.652741435188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45969.652741435188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45969.652741435188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45969.652741435188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45969.652741435188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45969.652741435188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45969.652741435188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45969.652741435188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45969.652741435188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45969.652741435188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45969.652741435188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45969.652741435188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45969.652741435188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45969.652741435188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45969.652741435188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45969.652741435188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45969.652741435188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ref="G186:G249" ca="1" si="4">IFERROR(NOW()-F186,"")</f>
        <v>45969.652741435188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45969.652741435188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45969.652741435188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45969.652741435188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45969.652741435188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45969.652741435188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45969.652741435188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45969.652741435188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45969.652741435188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45969.652741435188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45969.652741435188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45969.652741435188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45969.652741435188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45969.652741435188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45969.652741435188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45969.652741435188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45969.652741435188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45969.652741435188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45969.652741435188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45969.652741435188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45969.652741435188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45969.652741435188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45969.652741435188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45969.652741435188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45969.652741435188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45969.652741435188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45969.652741435188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45969.652741435188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45969.652741435188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45969.652741435188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45969.652741435188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45969.652741435188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45969.652741435188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45969.652741435188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45969.652741435188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45969.652741435188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45969.652741435188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45969.652741435188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45969.652741435188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45969.652741435188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45969.652741435188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45969.652741435188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45969.652741435188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45969.652741435188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45969.652741435188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45969.652741435188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45969.652741435188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45969.652741435188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45969.652741435188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45969.652741435188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45969.652741435188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45969.652741435188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45969.652741435188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45969.652741435188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45969.652741435188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45969.652741435188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45969.652741435188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45969.652741435188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45969.652741435188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45969.652741435188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45969.652741435188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45969.652741435188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45969.652741435188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45969.652741435188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ref="G250:G313" ca="1" si="5">IFERROR(NOW()-F250,"")</f>
        <v>45969.652741435188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45969.652741435188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45969.652741435188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45969.652741435188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45969.652741435188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45969.652741435188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45969.652741435188</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45969.652741435188</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45969.652741435188</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45969.652741435188</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45969.652741435188</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45969.652741435188</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45969.652741435188</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45969.652741435188</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45969.652741435188</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45969.652741435188</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45969.652741435188</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45969.652741435188</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45969.652741435188</v>
      </c>
      <c r="H268" s="124"/>
      <c r="I268" s="124" t="str">
        <f>IFERROR(VLOOKUP(D268,DB!A:F,6,0),"")</f>
        <v/>
      </c>
      <c r="J268" s="124" t="str">
        <f>IFERROR(VLOOKUP(D268,DB!A:G,7,0),"")</f>
        <v/>
      </c>
      <c r="K268" s="124"/>
      <c r="L268" s="124" t="str">
        <f>IFERROR(VLOOKUP(D268,DB!A:I,9,0),"")</f>
        <v/>
      </c>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sheetData>
  <dataValidations count="2">
    <dataValidation allowBlank="1" showInputMessage="1" showErrorMessage="1" sqref="E1" xr:uid="{920C6338-E771-4DAE-8C89-92A9093EA4DE}"/>
    <dataValidation type="list" allowBlank="1" showInputMessage="1" showErrorMessage="1" sqref="E2:E2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2"/>
  <sheetViews>
    <sheetView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39122</v>
      </c>
      <c r="B2" s="142" t="str">
        <f>IFERROR(VLOOKUP(D2,DB!A:K,11,0),"")</f>
        <v>R6</v>
      </c>
      <c r="C2" s="143">
        <v>1</v>
      </c>
      <c r="D2" s="145" t="s">
        <v>39006</v>
      </c>
      <c r="E2" s="124" t="s">
        <v>39021</v>
      </c>
      <c r="F2" s="144">
        <v>45969.579791666663</v>
      </c>
      <c r="G2" s="105">
        <f t="shared" ref="G2:G10" ca="1" si="0">IFERROR(NOW()-F2,"-")</f>
        <v>7.2949768524267711E-2</v>
      </c>
      <c r="H2" s="144">
        <v>45969.573935185188</v>
      </c>
      <c r="I2" s="142" t="str">
        <f>IFERROR(VLOOKUP(D2,DB!A:F,6,0),"")</f>
        <v>SCECO-Rental-Genset</v>
      </c>
      <c r="J2" s="142" t="str">
        <f>IFERROR(VLOOKUP(D2,DB!A:G,7,0),"")</f>
        <v>In progress</v>
      </c>
      <c r="K2" s="146" t="s">
        <v>39123</v>
      </c>
      <c r="L2" s="147" t="str">
        <f>IFERROR(VLOOKUP(D2,DB!A:I,9,0),"")</f>
        <v>Latis</v>
      </c>
    </row>
    <row r="3" spans="1:16382" ht="31.5" customHeight="1">
      <c r="A3" s="141" t="s">
        <v>39124</v>
      </c>
      <c r="B3" s="142" t="str">
        <f>IFERROR(VLOOKUP(D3,DB!A:K,11,0),"")</f>
        <v>R6</v>
      </c>
      <c r="C3" s="143">
        <v>1</v>
      </c>
      <c r="D3" s="145" t="s">
        <v>36662</v>
      </c>
      <c r="E3" s="124" t="s">
        <v>39021</v>
      </c>
      <c r="F3" s="144">
        <v>45969.589745370373</v>
      </c>
      <c r="G3" s="105">
        <f t="shared" ca="1" si="0"/>
        <v>6.2996064814797137E-2</v>
      </c>
      <c r="H3" s="144">
        <v>45969.583692129629</v>
      </c>
      <c r="I3" s="142" t="str">
        <f>IFERROR(VLOOKUP(D3,DB!A:F,6,0),"")</f>
        <v>SCECO</v>
      </c>
      <c r="J3" s="142" t="str">
        <f>IFERROR(VLOOKUP(D3,DB!A:G,7,0),"")</f>
        <v>Dead</v>
      </c>
      <c r="K3" s="146" t="s">
        <v>39125</v>
      </c>
      <c r="L3" s="147" t="str">
        <f>IFERROR(VLOOKUP(D3,DB!A:I,9,0),"")</f>
        <v>Latis</v>
      </c>
    </row>
    <row r="4" spans="1:16382" ht="31.5" customHeight="1">
      <c r="A4" s="141"/>
      <c r="B4" s="142" t="str">
        <f>IFERROR(VLOOKUP(D4,DB!A:K,11,0),"")</f>
        <v/>
      </c>
      <c r="C4" s="143"/>
      <c r="D4" s="145"/>
      <c r="E4" s="124"/>
      <c r="F4" s="144"/>
      <c r="G4" s="105">
        <f t="shared" ca="1" si="0"/>
        <v>45969.652741435188</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45969.652741435188</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45969.652741435188</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ca="1" si="0"/>
        <v>45969.652741435188</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5"/>
      <c r="E8" s="124"/>
      <c r="F8" s="144"/>
      <c r="G8" s="105">
        <f t="shared" ca="1" si="0"/>
        <v>45969.652741435188</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5"/>
      <c r="E9" s="124"/>
      <c r="F9" s="144"/>
      <c r="G9" s="105">
        <f t="shared" ca="1" si="0"/>
        <v>45969.652741435188</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5"/>
      <c r="E10" s="124"/>
      <c r="F10" s="144"/>
      <c r="G10" s="105">
        <f t="shared" ca="1" si="0"/>
        <v>45969.652741435188</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5"/>
      <c r="E11" s="124"/>
      <c r="F11" s="144"/>
      <c r="G11" s="105">
        <f t="shared" ref="G11:G30" ca="1" si="1">IFERROR(NOW()-F11,"-")</f>
        <v>45969.652741435188</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45969.652741435188</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45969.652741435188</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45969.652741435188</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45969.652741435188</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45969.652741435188</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45969.652741435188</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45969.652741435188</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45969.652741435188</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45969.652741435188</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45969.652741435188</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45969.652741435188</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45969.652741435188</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45969.652741435188</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45969.652741435188</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45969.652741435188</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45969.652741435188</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45969.652741435188</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45969.652741435188</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45969.652741435188</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ref="G31:G94" ca="1" si="2">IFERROR(NOW()-F31,"-")</f>
        <v>45969.652741435188</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45969.652741435188</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45969.652741435188</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45969.652741435188</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45969.652741435188</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45969.652741435188</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45969.652741435188</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45969.652741435188</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45969.652741435188</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45969.652741435188</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45969.652741435188</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45969.652741435188</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45969.652741435188</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45969.652741435188</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45969.652741435188</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45969.652741435188</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45969.652741435188</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45969.652741435188</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45969.652741435188</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45969.652741435188</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45969.652741435188</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45969.652741435188</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45969.652741435188</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45969.652741435188</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45969.652741435188</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45969.652741435188</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45969.652741435188</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45969.652741435188</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45969.652741435188</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45969.652741435188</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45969.652741435188</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45969.652741435188</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45969.652741435188</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45969.652741435188</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45969.652741435188</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45969.652741435188</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45969.652741435188</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45969.652741435188</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45969.652741435188</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45969.652741435188</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45969.652741435188</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45969.652741435188</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45969.652741435188</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45969.652741435188</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45969.652741435188</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45969.652741435188</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45969.652741435188</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45969.652741435188</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45969.652741435188</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45969.652741435188</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45969.652741435188</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45969.652741435188</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45969.652741435188</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45969.652741435188</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45969.652741435188</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45969.652741435188</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45969.652741435188</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45969.652741435188</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45969.652741435188</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45969.652741435188</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45969.652741435188</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45969.652741435188</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45969.652741435188</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45969.652741435188</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ref="G95:G158" ca="1" si="3">IFERROR(NOW()-F95,"-")</f>
        <v>45969.652741435188</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45969.652741435188</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45969.652741435188</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45969.652741435188</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45969.652741435188</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45969.652741435188</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45969.652741435188</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45969.652741435188</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45969.652741435188</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45969.652741435188</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45969.652741435188</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45969.652741435188</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45969.652741435188</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45969.652741435188</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45969.652741435188</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45969.652741435188</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45969.652741435188</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45969.652741435188</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45969.652741435188</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45969.652741435188</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45969.652741435188</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45969.652741435188</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45969.652741435188</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45969.652741435188</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45969.652741435188</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45969.652741435188</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45969.652741435188</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45969.652741435188</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45969.652741435188</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45969.652741435188</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45969.652741435188</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45969.652741435188</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45969.652741435188</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45969.652741435188</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45969.652741435188</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45969.652741435188</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45969.652741435188</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45969.652741435188</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45969.652741435188</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45969.652741435188</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45969.652741435188</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45969.652741435188</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45969.652741435188</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45969.652741435188</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45969.652741435188</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45969.652741435188</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45969.652741435188</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45969.652741435188</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45969.652741435188</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45969.652741435188</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45969.652741435188</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45969.652741435188</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45969.652741435188</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45969.652741435188</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45969.652741435188</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45969.652741435188</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45969.652741435188</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45969.652741435188</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45969.652741435188</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45969.652741435188</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45969.652741435188</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45969.652741435188</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45969.652741435188</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45969.652741435188</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ref="G159:G192" ca="1" si="4">IFERROR(NOW()-F159,"-")</f>
        <v>45969.652741435188</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45969.652741435188</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45969.652741435188</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45969.652741435188</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45969.652741435188</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45969.652741435188</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45969.652741435188</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45969.652741435188</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45969.652741435188</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45969.652741435188</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45969.652741435188</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45969.652741435188</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45969.652741435188</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45969.652741435188</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45969.652741435188</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45969.652741435188</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45969.652741435188</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45969.652741435188</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45969.652741435188</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45969.652741435188</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45969.652741435188</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45969.652741435188</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45969.652741435188</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45969.652741435188</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45969.652741435188</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45969.652741435188</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45969.652741435188</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45969.652741435188</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45969.652741435188</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45969.652741435188</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45969.652741435188</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45969.652741435188</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45969.652741435188</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45969.652741435188</v>
      </c>
      <c r="H192" s="144"/>
      <c r="I192" s="142" t="str">
        <f>IFERROR(VLOOKUP(D192,DB!A:F,6,0),"")</f>
        <v/>
      </c>
      <c r="J192" s="142" t="str">
        <f>IFERROR(VLOOKUP(D192,DB!A:G,7,0),"")</f>
        <v/>
      </c>
      <c r="K192" s="146"/>
      <c r="L192" s="147" t="str">
        <f>IFERROR(VLOOKUP(D192,DB!A:I,9,0),"")</f>
        <v/>
      </c>
    </row>
  </sheetData>
  <dataValidations count="2">
    <dataValidation allowBlank="1" showInputMessage="1" showErrorMessage="1" sqref="E1" xr:uid="{9E1BC488-8814-4F8A-8DBE-742B3278AB71}"/>
    <dataValidation type="list" allowBlank="1" showInputMessage="1" showErrorMessage="1" sqref="E2:E1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2025-11-08T12:40:39Z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