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057" documentId="120_S{2AC9BD13-BADA-5192-A53E-5A8FF88502F6}" xr6:coauthVersionLast="47" xr6:coauthVersionMax="47" xr10:uidLastSave="{379DD44C-89AB-43FB-A02D-A2C91CF02E1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6" i="5"/>
  <c r="G7" i="5"/>
  <c r="G8" i="5"/>
  <c r="G9" i="5"/>
  <c r="G1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G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<sst xmlns="http://schemas.openxmlformats.org/spreadsheetml/2006/main" count="180306" uniqueCount="39136">
  <si>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</si>
  <si>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</si>
  <si>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</si>
  <si>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</si>
  <si>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</si>
  <si>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</si>
  <si>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</si>
  <si>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</si>
  <si>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</si>
  <si>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</si>
  <si>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</si>
  <si>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</si>
  <si>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</si>
  <si>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</si>
  <si>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</si>
  <si>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</si>
  <si>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</si>
  <si>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</si>
  <si>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</si>
  <si>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</si>
  <si>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</si>
  <si>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</si>
  <si>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</si>
  <si>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</si>
  <si>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</si>
  <si>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</si>
  <si>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</si>
  <si>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</si>
  <si>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</si>
  <si>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</si>
  <si>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</si>
  <si>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</si>
  <si>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</si>
  <si>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</si>
  <si>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</si>
  <si>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</si>
  <si>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</si>
  <si>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</si>
  <si>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</si>
  <si>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</si>
  <si>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</si>
  <si>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</si>
  <si>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</si>
  <si>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</si>
  <si>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</si>
  <si>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</si>
  <si>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</si>
  <si>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</si>
  <si>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</si>
  <si>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</si>
  <si>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</si>
  <si>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</si>
  <si>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</si>
  <si>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</si>
  <si>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</si>
  <si>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</si>
  <si>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</si>
  <si>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</si>
  <si>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</si>
  <si>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</si>
  <si>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</si>
  <si>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</si>
  <si>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</si>
  <si>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</si>
  <si>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</si>
  <si>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</si>
  <si>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</si>
  <si>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</si>
  <si>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</si>
  <si>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</si>
  <si>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</si>
  <si>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</si>
  <si>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</si>
  <si>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</si>
  <si>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</si>
  <si>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</si>
  <si>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</si>
  <si>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</si>
  <si>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</si>
  <si>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</si>
  <si>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</si>
  <si>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</si>
  <si>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</si>
  <si>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</si>
  <si>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</si>
  <si>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</si>
  <si>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</si>
  <si>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</si>
  <si>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</si>
  <si>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</si>
  <si>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</si>
  <si>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</si>
  <si>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</si>
  <si>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</si>
  <si>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</si>
  <si>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</si>
  <si>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</si>
  <si>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</si>
  <si>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</si>
  <si>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</si>
  <si>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</si>
  <si>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</si>
  <si>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</si>
  <si>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</si>
  <si>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</si>
  <si>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</si>
  <si>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</si>
  <si>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</si>
  <si>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</si>
  <si>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</si>
  <si>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</si>
  <si>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</si>
  <si>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</si>
  <si>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</si>
  <si>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</si>
  <si>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</si>
  <si>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</si>
  <si>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</si>
  <si>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</si>
  <si>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</si>
  <si>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</si>
  <si>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</si>
  <si>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</si>
  <si>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</si>
  <si>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</si>
  <si>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</si>
  <si>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</si>
  <si>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</si>
  <si>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</si>
  <si>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</si>
  <si>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</si>
  <si>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</si>
  <si>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</si>
  <si>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</si>
  <si>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</si>
  <si>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</si>
  <si>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</si>
  <si>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</si>
  <si>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</si>
  <si>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</si>
  <si>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</si>
  <si>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</si>
  <si>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</si>
  <si>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</si>
  <si>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</si>
  <si>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</si>
  <si>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</si>
  <si>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</si>
  <si>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</si>
  <si>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</si>
  <si>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</si>
  <si>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</si>
  <si>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</si>
  <si>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</si>
  <si>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</si>
  <si>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</si>
  <si>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</si>
  <si>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</si>
  <si>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</si>
  <si>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</si>
  <si>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</si>
  <si>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</si>
  <si>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</si>
  <si>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</si>
  <si>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</si>
  <si>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</si>
  <si>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</si>
  <si>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</si>
  <si>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</si>
  <si>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</si>
  <si>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</si>
  <si>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</si>
  <si>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</si>
  <si>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</si>
  <si>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</si>
  <si>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</si>
  <si>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</si>
  <si>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</si>
  <si>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</si>
  <si>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</si>
  <si>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</si>
  <si>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</si>
  <si>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</si>
  <si>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</si>
  <si>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</si>
  <si>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</si>
  <si>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</si>
  <si>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</si>
  <si>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</si>
  <si>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</si>
  <si>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</si>
  <si>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</si>
  <si>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</si>
  <si>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</si>
  <si>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</si>
  <si>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</si>
  <si>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</si>
  <si>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</si>
  <si>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</si>
  <si>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</si>
  <si>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</si>
  <si>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</si>
  <si>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</si>
  <si>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</si>
  <si>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</si>
  <si>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</si>
  <si>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</si>
  <si>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</si>
  <si>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</si>
  <si>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</si>
  <si>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</si>
  <si>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</si>
  <si>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</si>
  <si>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</si>
  <si>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</si>
  <si>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</si>
  <si>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</si>
  <si>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</si>
  <si>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</si>
  <si>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</si>
  <si>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</si>
  <si>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</si>
  <si>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</si>
  <si>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</si>
  <si>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</si>
  <si>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</si>
  <si>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</si>
  <si>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</si>
  <si>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</si>
  <si>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</si>
  <si>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</si>
  <si>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</si>
  <si>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</si>
  <si>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</si>
  <si>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</si>
  <si>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</si>
  <si>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</si>
  <si>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</si>
  <si>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</si>
  <si>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</si>
  <si>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</si>
  <si>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</si>
  <si>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</si>
  <si>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</si>
  <si>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</si>
  <si>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</si>
  <si>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</si>
  <si>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</si>
  <si>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</si>
  <si>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</si>
  <si>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</si>
  <si>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</si>
  <si>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</si>
  <si>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</si>
  <si>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</si>
  <si>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</si>
  <si>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</si>
  <si>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</si>
  <si>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</si>
  <si>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</si>
  <si>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</si>
  <si>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</si>
  <si>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</si>
  <si>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</si>
  <si>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</si>
  <si>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</si>
  <si>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</si>
  <si>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</si>
  <si>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</si>
  <si>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</si>
  <si>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</si>
  <si>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</si>
  <si>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</si>
  <si>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</si>
  <si>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</si>
  <si>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</si>
  <si>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</si>
  <si>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</si>
  <si>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</si>
  <si>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</si>
  <si>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</si>
  <si>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</si>
  <si>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</si>
  <si>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</si>
  <si>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</si>
  <si>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</si>
  <si>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</si>
  <si>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</si>
  <si>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</si>
  <si>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</si>
  <si>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</si>
  <si>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</si>
  <si>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</si>
  <si>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</si>
  <si>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</si>
  <si>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</si>
  <si>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</si>
  <si>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</si>
  <si>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</si>
  <si>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</si>
  <si>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</si>
  <si>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</si>
  <si>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</si>
  <si>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</si>
  <si>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</si>
  <si>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</si>
  <si>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</si>
  <si>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</si>
  <si>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</si>
  <si>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</si>
  <si>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</si>
  <si>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</si>
  <si>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</si>
  <si>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</si>
  <si>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</si>
  <si>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</si>
  <si>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</si>
  <si>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</si>
  <si>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</si>
  <si>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</si>
  <si>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</si>
  <si>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</si>
  <si>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</si>
  <si>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</si>
  <si>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</si>
  <si>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</si>
  <si>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</si>
  <si>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</si>
  <si>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</si>
  <si>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</si>
  <si>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</si>
  <si>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</si>
  <si>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</si>
  <si>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</si>
  <si>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</si>
  <si>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</si>
  <si>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</si>
  <si>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</si>
  <si>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</si>
  <si>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</si>
  <si>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</si>
  <si>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</si>
  <si>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</si>
  <si>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</si>
  <si>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</si>
  <si>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</si>
  <si>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</si>
  <si>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</si>
  <si>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</si>
  <si>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</si>
  <si>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</si>
  <si>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</si>
  <si>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</si>
  <si>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</si>
  <si>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</si>
  <si>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</si>
  <si>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</si>
  <si>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</si>
  <si>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</si>
  <si>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</si>
  <si>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</si>
  <si>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</si>
  <si>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</si>
  <si>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</si>
  <si>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</si>
  <si>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</si>
  <si>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</si>
  <si>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</si>
  <si>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</si>
  <si>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</si>
  <si>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</si>
  <si>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</si>
  <si>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</si>
  <si>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</si>
  <si>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</si>
  <si>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</si>
  <si>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</si>
  <si>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</si>
  <si>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</si>
  <si>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</si>
  <si>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</si>
  <si>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</si>
  <si>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</si>
  <si>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</si>
  <si>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</si>
  <si>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</si>
  <si>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</si>
  <si>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</si>
  <si>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</si>
  <si>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</si>
  <si>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</si>
  <si>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</si>
  <si>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</si>
  <si>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</si>
  <si>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</si>
  <si>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</si>
  <si>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</si>
  <si>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</si>
  <si>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</si>
  <si>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</si>
  <si>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</si>
  <si>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</si>
  <si>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</si>
  <si>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</si>
  <si>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</si>
  <si>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</si>
  <si>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</si>
  <si>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</si>
  <si>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</si>
  <si>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</si>
  <si>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</si>
  <si>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</si>
  <si>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</si>
  <si>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</si>
  <si>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</si>
  <si>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</si>
  <si>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</si>
  <si>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</si>
  <si>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</si>
  <si>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</si>
  <si>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</si>
  <si>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</si>
  <si>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</si>
  <si>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</si>
  <si>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</si>
  <si>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</si>
  <si>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</si>
  <si>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</si>
  <si>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</si>
  <si>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</si>
  <si>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</si>
  <si>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</si>
  <si>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</si>
  <si>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</si>
  <si>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</si>
  <si>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</si>
  <si>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</si>
  <si>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</si>
  <si>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</si>
  <si>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</si>
  <si>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</si>
  <si>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</si>
  <si>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</si>
  <si>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</si>
  <si>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</si>
  <si>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</si>
  <si>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</si>
  <si>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</si>
  <si>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</si>
  <si>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</si>
  <si>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</si>
  <si>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</si>
  <si>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</si>
  <si>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</si>
  <si>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</si>
  <si>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</si>
  <si>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</si>
  <si>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</si>
  <si>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</si>
  <si>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</si>
  <si>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</si>
  <si>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</si>
  <si>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</si>
  <si>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</si>
  <si>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</si>
  <si>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</si>
  <si>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</si>
  <si>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</si>
  <si>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</si>
  <si>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</si>
  <si>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</si>
  <si>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</si>
  <si>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</si>
  <si>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</si>
  <si>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</si>
  <si>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</si>
  <si>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</si>
  <si>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</si>
  <si>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</si>
  <si>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</si>
  <si>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</si>
  <si>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</si>
  <si>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</si>
  <si>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</si>
  <si>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</si>
  <si>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</si>
  <si>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</si>
  <si>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</si>
  <si>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</si>
  <si>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</si>
  <si>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</si>
  <si>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</si>
  <si>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</si>
  <si>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</si>
  <si>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</si>
  <si>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</si>
  <si>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</si>
  <si>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</si>
  <si>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</si>
  <si>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</si>
  <si>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</si>
  <si>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</si>
  <si>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</si>
  <si>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</si>
  <si>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</si>
  <si>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</si>
  <si>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</si>
  <si>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</si>
  <si>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</si>
  <si>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</si>
  <si>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</si>
  <si>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</si>
  <si>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</si>
  <si>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</si>
  <si>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</si>
  <si>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</si>
  <si>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</si>
  <si>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</si>
  <si>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</si>
  <si>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</si>
  <si>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</si>
  <si>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</si>
  <si>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</si>
  <si>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</si>
  <si>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</si>
  <si>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</si>
  <si>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</si>
  <si>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</si>
  <si>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</si>
  <si>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</si>
  <si>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</si>
  <si>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</si>
  <si>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</si>
  <si>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</si>
  <si>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</si>
  <si>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</si>
  <si>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</si>
  <si>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</si>
  <si>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</si>
  <si>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</si>
  <si>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</si>
  <si>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</si>
  <si>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</si>
  <si>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</si>
  <si>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</si>
  <si>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</si>
  <si>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</si>
  <si>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</si>
  <si>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</si>
  <si>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</si>
  <si>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</si>
  <si>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</si>
  <si>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</si>
  <si>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</si>
  <si>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</si>
  <si>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</si>
  <si>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</si>
  <si>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</si>
  <si>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</si>
  <si>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</si>
  <si>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</si>
  <si>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</si>
  <si>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</si>
  <si>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</si>
  <si>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</si>
  <si>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</si>
  <si>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</si>
  <si>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</si>
  <si>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</si>
  <si>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</si>
  <si>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</si>
  <si>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</si>
  <si>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</si>
  <si>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</si>
  <si>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</si>
  <si>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</si>
  <si>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</si>
  <si>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</si>
  <si>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</si>
  <si>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</si>
  <si>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</si>
  <si>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</si>
  <si>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</si>
  <si>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</si>
  <si>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</si>
  <si>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</si>
  <si>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</si>
  <si>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</si>
  <si>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</si>
  <si>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</si>
  <si>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</si>
  <si>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</si>
  <si>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</si>
  <si>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</si>
  <si>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</si>
  <si>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</si>
  <si>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</si>
  <si>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</si>
  <si>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</si>
  <si>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</si>
  <si>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</si>
  <si>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</si>
  <si>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</si>
  <si>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</si>
  <si>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</si>
  <si>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</si>
  <si>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</si>
  <si>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</si>
  <si>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</si>
  <si>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</si>
  <si>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</si>
  <si>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</si>
  <si>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</si>
  <si>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</si>
  <si>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</si>
  <si>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</si>
  <si>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</si>
  <si>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</si>
  <si>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</si>
  <si>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</si>
  <si>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</si>
  <si>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</si>
  <si>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</si>
  <si>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</si>
  <si>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</si>
  <si>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</si>
  <si>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</si>
  <si>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</si>
  <si>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</si>
  <si>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</si>
  <si>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</si>
  <si>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</si>
  <si>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</si>
  <si>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</si>
  <si>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</si>
  <si>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</si>
  <si>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</si>
  <si>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</si>
  <si>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</si>
  <si>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</si>
  <si>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</si>
  <si>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</si>
  <si>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</si>
  <si>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</si>
  <si>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</si>
  <si>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</si>
  <si>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</si>
  <si>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</si>
  <si>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</si>
  <si>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</si>
  <si>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</si>
  <si>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</si>
  <si>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</si>
  <si>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</si>
  <si>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</si>
  <si>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</si>
  <si>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</si>
  <si>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</si>
  <si>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</si>
  <si>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</si>
  <si>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</si>
  <si>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</si>
  <si>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</si>
  <si>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</si>
  <si>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</si>
  <si>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</si>
  <si>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</si>
  <si>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</si>
  <si>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</si>
  <si>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</si>
  <si>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</si>
  <si>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</si>
  <si>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</si>
  <si>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</si>
  <si>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</si>
  <si>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</si>
  <si>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</si>
  <si>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</si>
  <si>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</si>
  <si>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</si>
  <si>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</si>
  <si>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</si>
  <si>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</si>
  <si>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</si>
  <si>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</si>
  <si>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</si>
  <si>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</si>
  <si>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</si>
  <si>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</si>
  <si>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</si>
  <si>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</si>
  <si>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</si>
  <si>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</si>
  <si>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</si>
  <si>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</si>
  <si>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</si>
  <si>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</si>
  <si>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</si>
  <si>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</si>
  <si>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</si>
  <si>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</si>
  <si>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</si>
  <si>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</si>
  <si>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</si>
  <si>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</si>
  <si>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</si>
  <si>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</si>
  <si>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</si>
  <si>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</si>
  <si>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</si>
  <si>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</si>
  <si>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</si>
  <si>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</si>
  <si>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</si>
  <si>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</si>
  <si>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</si>
  <si>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</si>
  <si>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</si>
  <si>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</si>
  <si>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</si>
  <si>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</si>
  <si>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</si>
  <si>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</si>
  <si>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</si>
  <si>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</si>
  <si>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</si>
  <si>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</si>
  <si>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</si>
  <si>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</si>
  <si>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</si>
  <si>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</si>
  <si>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</si>
  <si>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</si>
  <si>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</si>
  <si>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</si>
  <si>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</si>
  <si>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</si>
  <si>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</si>
  <si>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</si>
  <si>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</si>
  <si>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</si>
  <si>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</si>
  <si>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</si>
  <si>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</si>
  <si>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</si>
  <si>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</si>
  <si>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</si>
  <si>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</si>
  <si>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</si>
  <si>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</si>
  <si>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</si>
  <si>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</si>
  <si>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</si>
  <si>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</si>
  <si>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</si>
  <si>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</si>
  <si>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</si>
  <si>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</si>
  <si>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</si>
  <si>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</si>
  <si>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</si>
  <si>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</si>
  <si>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</si>
  <si>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</si>
  <si>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</si>
  <si>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</si>
  <si>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</si>
  <si>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</si>
  <si>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</si>
  <si>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</si>
  <si>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</si>
  <si>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</si>
  <si>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</si>
  <si>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</si>
  <si>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</si>
  <si>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</si>
  <si>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</si>
  <si>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</si>
  <si>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</si>
  <si>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</si>
  <si>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</si>
  <si>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</si>
  <si>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</si>
  <si>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</si>
  <si>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</si>
  <si>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</si>
  <si>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</si>
  <si>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</si>
  <si>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</si>
  <si>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</si>
  <si>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</si>
  <si>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</si>
  <si>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</si>
  <si>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</si>
  <si>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</si>
  <si>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</si>
  <si>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</si>
  <si>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</si>
  <si>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</si>
  <si>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</si>
  <si>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</si>
  <si>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</si>
  <si>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</si>
  <si>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</si>
  <si>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</si>
  <si>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</si>
  <si>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</si>
  <si>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</si>
  <si>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</si>
  <si>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</si>
  <si>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</si>
  <si>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</si>
  <si>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</si>
  <si>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</si>
  <si>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</si>
  <si>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</si>
  <si>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</si>
  <si>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</si>
  <si>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</si>
  <si>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</si>
  <si>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</si>
  <si>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</si>
  <si>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</si>
  <si>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</si>
  <si>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</si>
  <si>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</si>
  <si>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</si>
  <si>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</si>
  <si>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</si>
  <si>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</si>
  <si>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</si>
  <si>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</si>
  <si>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</si>
  <si>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</si>
  <si>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</si>
  <si>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</si>
  <si>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</si>
  <si>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</si>
  <si>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</si>
  <si>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</si>
  <si>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</si>
  <si>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</si>
  <si>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</si>
  <si>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</si>
  <si>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</si>
  <si>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</si>
  <si>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</si>
  <si>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</si>
  <si>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</si>
  <si>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</si>
  <si>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</si>
  <si>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</si>
  <si>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</si>
  <si>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</si>
  <si>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</si>
  <si>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</si>
  <si>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</si>
  <si>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</si>
  <si>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</si>
  <si>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</si>
  <si>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</si>
  <si>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</si>
  <si>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</si>
  <si>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</si>
  <si>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</si>
  <si>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</si>
  <si>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</si>
  <si>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</si>
  <si>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</si>
  <si>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</si>
  <si>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</si>
  <si>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</si>
  <si>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</si>
  <si>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</si>
  <si>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</si>
  <si>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</si>
  <si>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</si>
  <si>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</si>
  <si>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</si>
  <si>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</si>
  <si>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</si>
  <si>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</si>
  <si>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</si>
  <si>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</si>
  <si>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</si>
  <si>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</si>
  <si>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</si>
  <si>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</si>
  <si>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</si>
  <si>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</si>
  <si>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</si>
  <si>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</si>
  <si>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</si>
  <si>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</si>
  <si>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</si>
  <si>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</si>
  <si>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</si>
  <si>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</si>
  <si>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</si>
  <si>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</si>
  <si>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</si>
  <si>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</si>
  <si>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</si>
  <si>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</si>
  <si>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</si>
  <si>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</si>
  <si>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</si>
  <si>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</si>
  <si>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</si>
  <si>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</si>
  <si>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</si>
  <si>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</si>
  <si>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</si>
  <si>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</si>
  <si>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</si>
  <si>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</si>
  <si>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</si>
  <si>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</si>
  <si>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</si>
  <si>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</si>
  <si>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</si>
  <si>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</si>
  <si>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</si>
  <si>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</si>
  <si>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</si>
  <si>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</si>
  <si>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</si>
  <si>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</si>
  <si>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</si>
  <si>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</si>
  <si>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</si>
  <si>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</si>
  <si>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</si>
  <si>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</si>
  <si>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</si>
  <si>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</si>
  <si>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</si>
  <si>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</si>
  <si>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</si>
  <si>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</si>
  <si>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</si>
  <si>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</si>
  <si>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</si>
  <si>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</si>
  <si>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</si>
  <si>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</si>
  <si>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</si>
  <si>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</si>
  <si>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</si>
  <si>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</si>
  <si>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</si>
  <si>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</si>
  <si>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</si>
  <si>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</si>
  <si>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</si>
  <si>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</si>
  <si>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</si>
  <si>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</si>
  <si>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</si>
  <si>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</si>
  <si>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</si>
  <si>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</si>
  <si>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</si>
  <si>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</si>
  <si>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</si>
  <si>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</si>
  <si>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</si>
  <si>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</si>
  <si>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</si>
  <si>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</si>
  <si>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</si>
  <si>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</si>
  <si>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</si>
  <si>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</si>
  <si>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</si>
  <si>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</si>
  <si>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</si>
  <si>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</si>
  <si>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</si>
  <si>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</si>
  <si>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</si>
  <si>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</si>
  <si>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</si>
  <si>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</si>
  <si>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</si>
  <si>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</si>
  <si>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</si>
  <si>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</si>
  <si>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</si>
  <si>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</si>
  <si>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</si>
  <si>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</si>
  <si>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</si>
  <si>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</si>
  <si>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</si>
  <si>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</si>
  <si>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</si>
  <si>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</si>
  <si>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</si>
  <si>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</si>
  <si>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</si>
  <si>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</si>
  <si>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</si>
  <si>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</si>
  <si>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</si>
  <si>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</si>
  <si>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</si>
  <si>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</si>
  <si>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</si>
  <si>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</si>
  <si>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</si>
  <si>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</si>
  <si>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</si>
  <si>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</si>
  <si>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</si>
  <si>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</si>
  <si>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</si>
  <si>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</si>
  <si>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</si>
  <si>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</si>
  <si>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</si>
  <si>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</si>
  <si>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</si>
  <si>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</si>
  <si>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</si>
  <si>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</si>
  <si>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</si>
  <si>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</si>
  <si>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</si>
  <si>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</si>
  <si>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</si>
  <si>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</si>
  <si>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</si>
  <si>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</si>
  <si>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</si>
  <si>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</si>
  <si>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</si>
  <si>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</si>
  <si>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</si>
  <si>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</si>
  <si>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</si>
  <si>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</si>
  <si>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</si>
  <si>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</si>
  <si>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</si>
  <si>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</si>
  <si>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</si>
  <si>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</si>
  <si>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</si>
  <si>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</si>
  <si>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</si>
  <si>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</si>
  <si>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</si>
  <si>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</si>
  <si>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</si>
  <si>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</si>
  <si>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</si>
  <si>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</si>
  <si>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</si>
  <si>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</si>
  <si>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</si>
  <si>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</si>
  <si>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</si>
  <si>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</si>
  <si>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</si>
  <si>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</si>
  <si>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</si>
  <si>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</si>
  <si>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</si>
  <si>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</si>
  <si>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</si>
  <si>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</si>
  <si>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</si>
  <si>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</si>
  <si>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</si>
  <si>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</si>
  <si>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</si>
  <si>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</si>
  <si>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</si>
  <si>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</si>
  <si>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</si>
  <si>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</si>
  <si>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</si>
  <si>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</si>
  <si>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</si>
  <si>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</si>
  <si>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</si>
  <si>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</si>
  <si>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</si>
  <si>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</si>
  <si>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</si>
  <si>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</si>
  <si>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</si>
  <si>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</si>
  <si>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</si>
  <si>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</si>
  <si>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</si>
  <si>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</si>
  <si>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</si>
  <si>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</si>
  <si>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</si>
  <si>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</si>
  <si>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</si>
  <si>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</si>
  <si>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</si>
  <si>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</si>
  <si>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</si>
  <si>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</si>
  <si>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</si>
  <si>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</si>
  <si>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</si>
  <si>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</si>
  <si>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</si>
  <si>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</si>
  <si>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</si>
  <si>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</si>
  <si>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</si>
  <si>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</si>
  <si>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</si>
  <si>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</si>
  <si>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</si>
  <si>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</si>
  <si>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</si>
  <si>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</si>
  <si>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</si>
  <si>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</si>
  <si>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</si>
  <si>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</si>
  <si>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</si>
  <si>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</si>
  <si>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</si>
  <si>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</si>
  <si>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</si>
  <si>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</si>
  <si>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</si>
  <si>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</si>
  <si>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</si>
  <si>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</si>
  <si>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</si>
  <si>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</si>
  <si>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</si>
  <si>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</si>
  <si>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</si>
  <si>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</si>
  <si>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</si>
  <si>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</si>
  <si>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</si>
  <si>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</si>
  <si>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</si>
  <si>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</si>
  <si>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</si>
  <si>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</si>
  <si>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</si>
  <si>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</si>
  <si>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</si>
  <si>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</si>
  <si>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</si>
  <si>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</si>
  <si>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</si>
  <si>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</si>
  <si>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</si>
  <si>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</si>
  <si>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</si>
  <si>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</si>
  <si>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</si>
  <si>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</si>
  <si>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</si>
  <si>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</si>
  <si>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</si>
  <si>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</si>
  <si>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</si>
  <si>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</si>
  <si>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</si>
  <si>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</si>
  <si>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</si>
  <si>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</si>
  <si>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</si>
  <si>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</si>
  <si>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</si>
  <si>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</si>
  <si>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</si>
  <si>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</si>
  <si>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</si>
  <si>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</si>
  <si>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</si>
  <si>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</si>
  <si>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</si>
  <si>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</si>
  <si>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</si>
  <si>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</si>
  <si>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</si>
  <si>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</si>
  <si>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</si>
  <si>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</si>
  <si>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</si>
  <si>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</si>
  <si>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</si>
  <si>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</si>
  <si>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</si>
  <si>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</si>
  <si>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</si>
  <si>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</si>
  <si>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</si>
  <si>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</si>
  <si>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</si>
  <si>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</si>
  <si>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</si>
  <si>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</si>
  <si>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</si>
  <si>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</si>
  <si>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</si>
  <si>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</si>
  <si>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</si>
  <si>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</si>
  <si>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</si>
  <si>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</si>
  <si>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</si>
  <si>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</si>
  <si>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</si>
  <si>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</si>
  <si>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</si>
  <si>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</si>
  <si>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</si>
  <si>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</si>
  <si>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</si>
  <si>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</si>
  <si>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</si>
  <si>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</si>
  <si>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</si>
  <si>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</si>
  <si>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</si>
  <si>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</si>
  <si>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</si>
  <si>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</si>
  <si>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</si>
  <si>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</si>
  <si>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</si>
  <si>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</si>
  <si>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</si>
  <si>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</si>
  <si>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</si>
  <si>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</si>
  <si>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</si>
  <si>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</si>
  <si>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</si>
  <si>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</si>
  <si>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</si>
  <si>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</si>
  <si>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</si>
  <si>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</si>
  <si>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</si>
  <si>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</si>
  <si>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</si>
  <si>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</si>
  <si>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</si>
  <si>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</si>
  <si>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</si>
  <si>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</si>
  <si>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</si>
  <si>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</si>
  <si>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</si>
  <si>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</si>
  <si>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</si>
  <si>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</si>
  <si>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</si>
  <si>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</si>
  <si>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</si>
  <si>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</si>
  <si>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</si>
  <si>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</si>
  <si>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</si>
  <si>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</si>
  <si>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</si>
  <si>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</si>
  <si>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</si>
  <si>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</si>
  <si>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</si>
  <si>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</si>
  <si>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</si>
  <si>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</si>
  <si>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</si>
  <si>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</si>
  <si>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</si>
  <si>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</si>
  <si>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</si>
  <si>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</si>
  <si>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</si>
  <si>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</si>
  <si>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</si>
  <si>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</si>
  <si>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</si>
  <si>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</si>
  <si>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</si>
  <si>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</si>
  <si>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</si>
  <si>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</si>
  <si>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</si>
  <si>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</si>
  <si>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</si>
  <si>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</si>
  <si>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</si>
  <si>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</si>
  <si>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</si>
  <si>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</si>
  <si>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</si>
  <si>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</si>
  <si>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</si>
  <si>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</si>
  <si>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</si>
  <si>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</si>
  <si>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</si>
  <si>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</si>
  <si>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</si>
  <si>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</si>
  <si>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</si>
  <si>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</si>
  <si>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</si>
  <si>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</si>
  <si>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</si>
  <si>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</si>
  <si>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</si>
  <si>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</si>
  <si>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</si>
  <si>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</si>
  <si>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</si>
  <si>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</si>
  <si>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</si>
  <si>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</si>
  <si>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</si>
  <si>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</si>
  <si>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</si>
  <si>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</si>
  <si>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</si>
  <si>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</si>
  <si>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</si>
  <si>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</si>
  <si>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</si>
  <si>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</si>
  <si>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</si>
  <si>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</si>
  <si>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</si>
  <si>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</si>
  <si>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</si>
  <si>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</si>
  <si>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</si>
  <si>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</si>
  <si>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</si>
  <si>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</si>
  <si>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</si>
  <si>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</si>
  <si>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</si>
  <si>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</si>
  <si>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</si>
  <si>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</si>
  <si>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</si>
  <si>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</si>
  <si>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</si>
  <si>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</si>
  <si>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</si>
  <si>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</si>
  <si>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</si>
  <si>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</si>
  <si>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</si>
  <si>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</si>
  <si>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</si>
  <si>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</si>
  <si>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</si>
  <si>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</si>
  <si>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</si>
  <si>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</si>
  <si>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</si>
  <si>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</si>
  <si>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</si>
  <si>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</si>
  <si>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</si>
  <si>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</si>
  <si>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</si>
  <si>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</si>
  <si>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</si>
  <si>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</si>
  <si>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</si>
  <si>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</si>
  <si>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</si>
  <si>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</si>
  <si>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</si>
  <si>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</si>
  <si>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</si>
  <si>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</si>
  <si>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</si>
  <si>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</si>
  <si>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</si>
  <si>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</si>
  <si>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</si>
  <si>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</si>
  <si>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</si>
  <si>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</si>
  <si>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</si>
  <si>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</si>
  <si>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</si>
  <si>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</si>
  <si>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</si>
  <si>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</si>
  <si>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</si>
  <si>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</si>
  <si>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</si>
  <si>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</si>
  <si>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</si>
  <si>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</si>
  <si>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</si>
  <si>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</si>
  <si>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</si>
  <si>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</si>
  <si>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</si>
  <si>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</si>
  <si>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</si>
  <si>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</si>
  <si>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</si>
  <si>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</si>
  <si>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</si>
  <si>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</si>
  <si>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</si>
  <si>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</si>
  <si>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</si>
  <si>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</si>
  <si>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</si>
  <si>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</si>
  <si>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</si>
  <si>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</si>
  <si>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</si>
  <si>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</si>
  <si>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</si>
  <si>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</si>
  <si>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</si>
  <si>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</si>
  <si>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</si>
  <si>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</si>
  <si>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</si>
  <si>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</si>
  <si>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</si>
  <si>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</si>
  <si>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</si>
  <si>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</si>
  <si>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</si>
  <si>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</si>
  <si>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</si>
  <si>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</si>
  <si>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</si>
  <si>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</si>
  <si>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</si>
  <si>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</si>
  <si>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</si>
  <si>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</si>
  <si>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</si>
  <si>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</si>
  <si>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</si>
  <si>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</si>
  <si>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</si>
  <si>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</si>
  <si>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</si>
  <si>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</si>
  <si>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</si>
  <si>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</si>
  <si>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</si>
  <si>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</si>
  <si>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</si>
  <si>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</si>
  <si>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</si>
  <si>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</si>
  <si>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</si>
  <si>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</si>
  <si>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</si>
  <si>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</si>
  <si>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</si>
  <si>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</si>
  <si>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</si>
  <si>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</si>
  <si>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</si>
  <si>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</si>
  <si>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</si>
  <si>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</si>
  <si>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</si>
  <si>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</si>
  <si>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</si>
  <si>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</si>
  <si>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</si>
  <si>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</si>
  <si>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</si>
  <si>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</si>
  <si>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</si>
  <si>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</si>
  <si>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</si>
  <si>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</si>
  <si>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</si>
  <si>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</si>
  <si>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</si>
  <si>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</si>
  <si>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</si>
  <si>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</si>
  <si>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</si>
  <si>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</si>
  <si>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</si>
  <si>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</si>
  <si>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</si>
  <si>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</si>
  <si>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</si>
  <si>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</si>
  <si>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</si>
  <si>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</si>
  <si>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</si>
  <si>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</si>
  <si>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</si>
  <si>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</si>
  <si>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</si>
  <si>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</si>
  <si>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</si>
  <si>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</si>
  <si>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</si>
  <si>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</si>
  <si>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</si>
  <si>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</si>
  <si>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</si>
  <si>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</si>
  <si>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</si>
  <si>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</si>
  <si>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</si>
  <si>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</si>
  <si>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</si>
  <si>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</si>
  <si>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</si>
  <si>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</si>
  <si>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</si>
  <si>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</si>
  <si>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</si>
  <si>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</si>
  <si>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</si>
  <si>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</si>
  <si>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</si>
  <si>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</si>
  <si>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</si>
  <si>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</si>
  <si>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</si>
  <si>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</si>
  <si>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</si>
  <si>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</si>
  <si>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</si>
  <si>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</si>
  <si>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</si>
  <si>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</si>
  <si>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</si>
  <si>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</si>
  <si>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</si>
  <si>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</si>
  <si>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</si>
  <si>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</si>
  <si>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</si>
  <si>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</si>
  <si>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</si>
  <si>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</si>
  <si>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</si>
  <si>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</si>
  <si>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</si>
  <si>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</si>
  <si>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</si>
  <si>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</si>
  <si>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</si>
  <si>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</si>
  <si>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</si>
  <si>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</si>
  <si>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</si>
  <si>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</si>
  <si>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</si>
  <si>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</si>
  <si>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</si>
  <si>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</si>
  <si>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</si>
  <si>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</si>
  <si>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</si>
  <si>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</si>
  <si>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</si>
  <si>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</si>
  <si>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</si>
  <si>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</si>
  <si>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</si>
  <si>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</si>
  <si>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</si>
  <si>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</si>
  <si>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</si>
  <si>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</si>
  <si>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</si>
  <si>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</si>
  <si>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</si>
  <si>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</si>
  <si>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</si>
  <si>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</si>
  <si>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</si>
  <si>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</si>
  <si>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</si>
  <si>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</si>
  <si>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</si>
  <si>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</si>
  <si>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</si>
  <si>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</si>
  <si>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</si>
  <si>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</si>
  <si>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</si>
  <si>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</si>
  <si>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</si>
  <si>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</si>
  <si>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</si>
  <si>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</si>
  <si>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</si>
  <si>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</si>
  <si>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</si>
  <si>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</si>
  <si>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</si>
  <si>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</si>
  <si>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</si>
  <si>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</si>
  <si>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</si>
  <si>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</si>
  <si>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</si>
  <si>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</si>
  <si>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</si>
  <si>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</si>
  <si>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</si>
  <si>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</si>
  <si>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</si>
  <si>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</si>
  <si>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</si>
  <si>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</si>
  <si>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</si>
  <si>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</si>
  <si>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</si>
  <si>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</si>
  <si>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</si>
  <si>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</si>
  <si>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</si>
  <si>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</si>
  <si>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</si>
  <si>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</si>
  <si>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</si>
  <si>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</si>
  <si>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</si>
  <si>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</si>
  <si>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</si>
  <si>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</si>
  <si>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</si>
  <si>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</si>
  <si>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</si>
  <si>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</si>
  <si>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</si>
  <si>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</si>
  <si>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</si>
  <si>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</si>
  <si>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</si>
  <si>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</si>
  <si>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</si>
  <si>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</si>
  <si>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</si>
  <si>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</si>
  <si>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</si>
  <si>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</si>
  <si>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</si>
  <si>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</si>
  <si>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</si>
  <si>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</si>
  <si>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</si>
  <si>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</si>
  <si>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</si>
  <si>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</si>
  <si>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</si>
  <si>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</si>
  <si>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</si>
  <si>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</si>
  <si>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</si>
  <si>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</si>
  <si>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</si>
  <si>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</si>
  <si>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</si>
  <si>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</si>
  <si>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</si>
  <si>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</si>
  <si>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</si>
  <si>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</si>
  <si>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</si>
  <si>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</si>
  <si>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</si>
  <si>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</si>
  <si>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</si>
  <si>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</si>
  <si>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</si>
  <si>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</si>
  <si>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</si>
  <si>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</si>
  <si>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</si>
  <si>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</si>
  <si>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</si>
  <si>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</si>
  <si>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</si>
  <si>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</si>
  <si>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</si>
  <si>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</si>
  <si>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</si>
  <si>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</si>
  <si>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</si>
  <si>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</si>
  <si>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</si>
  <si>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</si>
  <si>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</si>
  <si>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</si>
  <si>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</si>
  <si>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</si>
  <si>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</si>
  <si>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</si>
  <si>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</si>
  <si>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</si>
  <si>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</si>
  <si>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</si>
  <si>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</si>
  <si>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</si>
  <si>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</si>
  <si>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</si>
  <si>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</si>
  <si>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</si>
  <si>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</si>
  <si>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</si>
  <si>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</si>
  <si>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</si>
  <si>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</si>
  <si>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</si>
  <si>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</si>
  <si>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</si>
  <si>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</si>
  <si>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</si>
  <si>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</si>
  <si>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</si>
  <si>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</si>
  <si>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</si>
  <si>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</si>
  <si>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</si>
  <si>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</si>
  <si>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</si>
  <si>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</si>
  <si>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</si>
  <si>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</si>
  <si>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</si>
  <si>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</si>
  <si>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</si>
  <si>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</si>
  <si>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</si>
  <si>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</si>
  <si>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</si>
  <si>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</si>
  <si>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</si>
  <si>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</si>
  <si>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</si>
  <si>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</si>
  <si>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</si>
  <si>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</si>
  <si>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</si>
  <si>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</si>
  <si>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</si>
  <si>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</si>
  <si>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</si>
  <si>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</si>
  <si>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</si>
  <si>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</si>
  <si>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</si>
  <si>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</si>
  <si>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</si>
  <si>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</si>
  <si>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</si>
  <si>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</si>
  <si>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</si>
  <si>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</si>
  <si>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</si>
  <si>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</si>
  <si>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</si>
  <si>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</si>
  <si>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</si>
  <si>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</si>
  <si>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</si>
  <si>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</si>
  <si>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</si>
  <si>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</si>
  <si>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</si>
  <si>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</si>
  <si>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</si>
  <si>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</si>
  <si>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</si>
  <si>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</si>
  <si>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</si>
  <si>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</si>
  <si>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</si>
  <si>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</si>
  <si>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</si>
  <si>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</si>
  <si>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</si>
  <si>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</si>
  <si>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</si>
  <si>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</si>
  <si>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</si>
  <si>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</si>
  <si>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</si>
  <si>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</si>
  <si>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</si>
  <si>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</si>
  <si>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</si>
  <si>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</si>
  <si>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</si>
  <si>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</si>
  <si>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</si>
  <si>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</si>
  <si>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</si>
  <si>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</si>
  <si>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</si>
  <si>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</si>
  <si>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</si>
  <si>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</si>
  <si>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</si>
  <si>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</si>
  <si>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</si>
  <si>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</si>
  <si>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</si>
  <si>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</si>
  <si>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</si>
  <si>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</si>
  <si>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</si>
  <si>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</si>
  <si>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</si>
  <si>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</si>
  <si>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</si>
  <si>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</si>
  <si>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</si>
  <si>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</si>
  <si>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</si>
  <si>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</si>
  <si>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</si>
  <si>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</si>
  <si>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</si>
  <si>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</si>
  <si>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</si>
  <si>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</si>
  <si>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</si>
  <si>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</si>
  <si>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</si>
  <si>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</si>
  <si>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</si>
  <si>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</si>
  <si>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</si>
  <si>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</si>
  <si>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</si>
  <si>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</si>
  <si>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</si>
  <si>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</si>
  <si>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</si>
  <si>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</si>
  <si>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</si>
  <si>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</si>
  <si>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</si>
  <si>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</si>
  <si>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</si>
  <si>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</si>
  <si>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</si>
  <si>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</si>
  <si>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</si>
  <si>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</si>
  <si>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</si>
  <si>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</si>
  <si>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</si>
  <si>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</si>
  <si>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</si>
  <si>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</si>
  <si>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</si>
  <si>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</si>
  <si>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</si>
  <si>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</si>
  <si>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</si>
  <si>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</si>
  <si>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</si>
  <si>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</si>
  <si>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</si>
  <si>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</si>
  <si>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</si>
  <si>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</si>
  <si>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</si>
  <si>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</si>
  <si>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</si>
  <si>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</si>
  <si>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</si>
  <si>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</si>
  <si>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</si>
  <si>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</si>
  <si>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</si>
  <si>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</si>
  <si>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</si>
  <si>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</si>
  <si>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</si>
  <si>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</si>
  <si>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</si>
  <si>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</si>
  <si>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</si>
  <si>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</si>
  <si>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</si>
  <si>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</si>
  <si>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</si>
  <si>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</si>
  <si>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</si>
  <si>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</si>
  <si>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</si>
  <si>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</si>
  <si>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</si>
  <si>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</si>
  <si>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</si>
  <si>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</si>
  <si>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</si>
  <si>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</si>
  <si>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</si>
  <si>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</si>
  <si>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</si>
  <si>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</si>
  <si>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</si>
  <si>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</si>
  <si>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</si>
  <si>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</si>
  <si>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</si>
  <si>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</si>
  <si>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</si>
  <si>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</si>
  <si>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</si>
  <si>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</si>
  <si>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</si>
  <si>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</si>
  <si>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</si>
  <si>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</si>
  <si>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</si>
  <si>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</si>
  <si>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</si>
  <si>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</si>
  <si>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</si>
  <si>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</si>
  <si>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</si>
  <si>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</si>
  <si>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</si>
  <si>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</si>
  <si>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</si>
  <si>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</si>
  <si>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</si>
  <si>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</si>
  <si>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</si>
  <si>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</si>
  <si>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</si>
  <si>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</si>
  <si>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</si>
  <si>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</si>
  <si>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</si>
  <si>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</si>
  <si>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</si>
  <si>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</si>
  <si>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</si>
  <si>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</si>
  <si>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</si>
  <si>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</si>
  <si>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</si>
  <si>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</si>
  <si>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</si>
  <si>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</si>
  <si>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</si>
  <si>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</si>
  <si>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</si>
  <si>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</si>
  <si>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</si>
  <si>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</si>
  <si>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</si>
  <si>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</si>
  <si>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</si>
  <si>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</si>
  <si>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</si>
  <si>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</si>
  <si>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</si>
  <si>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</si>
  <si>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</si>
  <si>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</si>
  <si>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</si>
  <si>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</si>
  <si>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</si>
  <si>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</si>
  <si>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</si>
  <si>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</si>
  <si>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</si>
  <si>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</si>
  <si>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</si>
  <si>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</si>
  <si>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</si>
  <si>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</si>
  <si>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</si>
  <si>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</si>
  <si>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</si>
  <si>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</si>
  <si>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</si>
  <si>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</si>
  <si>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</si>
  <si>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</si>
  <si>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</si>
  <si>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</si>
  <si>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</si>
  <si>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</si>
  <si>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</si>
  <si>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</si>
  <si>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</si>
  <si>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</si>
  <si>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</si>
  <si>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</si>
  <si>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</si>
  <si>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</si>
  <si>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</si>
  <si>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</si>
  <si>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</si>
  <si>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</si>
  <si>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</si>
  <si>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</si>
  <si>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</si>
  <si>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</si>
  <si>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</si>
  <si>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</si>
  <si>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</si>
  <si>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</si>
  <si>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</si>
  <si>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</si>
  <si>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</si>
  <si>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</si>
  <si>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</si>
  <si>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</si>
  <si>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</si>
  <si>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</si>
  <si>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</si>
  <si>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</si>
  <si>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</si>
  <si>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</si>
  <si>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</si>
  <si>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</si>
  <si>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</si>
  <si>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</si>
  <si>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</si>
  <si>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</si>
  <si>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</si>
  <si>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</si>
  <si>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</si>
  <si>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</si>
  <si>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</si>
  <si>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</si>
  <si>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</si>
  <si>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</si>
  <si>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</si>
  <si>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</si>
  <si>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</si>
  <si>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</si>
  <si>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</si>
  <si>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</si>
  <si>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</si>
  <si>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</si>
  <si>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</si>
  <si>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</si>
  <si>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</si>
  <si>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</si>
  <si>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</si>
  <si>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</si>
  <si>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</si>
  <si>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</si>
  <si>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</si>
  <si>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</si>
  <si>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</si>
  <si>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</si>
  <si>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</si>
  <si>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</si>
  <si>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</si>
  <si>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</si>
  <si>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</si>
  <si>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</si>
  <si>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</si>
  <si>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</si>
  <si>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</si>
  <si>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</si>
  <si>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</si>
  <si>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</si>
  <si>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</si>
  <si>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</si>
  <si>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</si>
  <si>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</si>
  <si>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</si>
  <si>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</si>
  <si>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</si>
  <si>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</si>
  <si>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</si>
  <si>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</si>
  <si>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</si>
  <si>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</si>
  <si>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</si>
  <si>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</si>
  <si>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</si>
  <si>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</si>
  <si>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</si>
  <si>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</si>
  <si>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</si>
  <si>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</si>
  <si>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</si>
  <si>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</si>
  <si>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</si>
  <si>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</si>
  <si>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</si>
  <si>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</si>
  <si>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</si>
  <si>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</si>
  <si>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</si>
  <si>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</si>
  <si>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</si>
  <si>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</si>
  <si>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</si>
  <si>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</si>
  <si>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</si>
  <si>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</si>
  <si>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</si>
  <si>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</si>
  <si>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</si>
  <si>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</si>
  <si>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</si>
  <si>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</si>
  <si>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</si>
  <si>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</si>
  <si>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</si>
  <si>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</si>
  <si>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</si>
  <si>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</si>
  <si>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</si>
  <si>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</si>
  <si>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</si>
  <si>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</si>
  <si>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</si>
  <si>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</si>
  <si>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</si>
  <si>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</si>
  <si>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</si>
  <si>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</si>
  <si>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</si>
  <si>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</si>
  <si>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</si>
  <si>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</si>
  <si>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</si>
  <si>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</si>
  <si>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</si>
  <si>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</si>
  <si>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</si>
  <si>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</si>
  <si>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</si>
  <si>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</si>
  <si>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</si>
  <si>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</si>
  <si>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</si>
  <si>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</si>
  <si>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</si>
  <si>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</si>
  <si>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</si>
  <si>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</si>
  <si>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</si>
  <si>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</si>
  <si>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</si>
  <si>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</si>
  <si>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</si>
  <si>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</si>
  <si>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</si>
  <si>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</si>
  <si>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</si>
  <si>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</si>
  <si>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</si>
  <si>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</si>
  <si>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</si>
  <si>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</si>
  <si>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</si>
  <si>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</si>
  <si>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</si>
  <si>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</si>
  <si>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</si>
  <si>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</si>
  <si>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</si>
  <si>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</si>
  <si>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</si>
  <si>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</si>
  <si>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</si>
  <si>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</si>
  <si>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</si>
  <si>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</si>
  <si>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</si>
  <si>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</si>
  <si>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</si>
  <si>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</si>
  <si>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</si>
  <si>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</si>
  <si>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</si>
  <si>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</si>
  <si>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</si>
  <si>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</si>
  <si>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</si>
  <si>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</si>
  <si>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</si>
  <si>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</si>
  <si>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</si>
  <si>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</si>
  <si>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</si>
  <si>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</si>
  <si>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</si>
  <si>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</si>
  <si>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</si>
  <si>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</si>
  <si>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</si>
  <si>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</si>
  <si>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</si>
  <si>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</si>
  <si>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</si>
  <si>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</si>
  <si>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</si>
  <si>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</si>
  <si>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</si>
  <si>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</si>
  <si>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</si>
  <si>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</si>
  <si>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</si>
  <si>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</si>
  <si>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</si>
  <si>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</si>
  <si>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</si>
  <si>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</si>
  <si>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</si>
  <si>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</si>
  <si>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</si>
  <si>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</si>
  <si>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</si>
  <si>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</si>
  <si>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</si>
  <si>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</si>
  <si>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</si>
  <si>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</si>
  <si>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</si>
  <si>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</si>
  <si>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</si>
  <si>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</si>
  <si>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</si>
  <si>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</si>
  <si>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</si>
  <si>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</si>
  <si>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</si>
  <si>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</si>
  <si>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</si>
  <si>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</si>
  <si>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</si>
  <si>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</si>
  <si>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</si>
  <si>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</si>
  <si>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</si>
  <si>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</si>
  <si>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</si>
  <si>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</si>
  <si>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</si>
  <si>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</si>
  <si>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</si>
  <si>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</si>
  <si>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</si>
  <si>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</si>
  <si>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</si>
  <si>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</si>
  <si>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</si>
  <si>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</si>
  <si>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</si>
  <si>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</si>
  <si>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</si>
  <si>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</si>
  <si>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</si>
  <si>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</si>
  <si>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</si>
  <si>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</si>
  <si>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</si>
  <si>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</si>
  <si>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</si>
  <si>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</si>
  <si>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</si>
  <si>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</si>
  <si>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</si>
  <si>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</si>
  <si>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</si>
  <si>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</si>
  <si>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</si>
  <si>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</si>
  <si>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</si>
  <si>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</si>
  <si>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</si>
  <si>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</si>
  <si>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</si>
  <si>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</si>
  <si>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</si>
  <si>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</si>
  <si>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</si>
  <si>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</si>
  <si>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</si>
  <si>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</si>
  <si>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</si>
  <si>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</si>
  <si>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</si>
  <si>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</si>
  <si>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</si>
  <si>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</si>
  <si>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</si>
  <si>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</si>
  <si>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</si>
  <si>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</si>
  <si>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</si>
  <si>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</si>
  <si>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</si>
  <si>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</si>
  <si>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</si>
  <si>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</si>
  <si>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</si>
  <si>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</si>
  <si>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</si>
  <si>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</si>
  <si>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</si>
  <si>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</si>
  <si>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</si>
  <si>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</si>
  <si>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</si>
  <si>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</si>
  <si>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</si>
  <si>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</si>
  <si>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</si>
  <si>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</si>
  <si>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</si>
  <si>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</si>
  <si>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</si>
  <si>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</si>
  <si>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</si>
  <si>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</si>
  <si>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</si>
  <si>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</si>
  <si>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</si>
  <si>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</si>
  <si>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</si>
  <si>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</si>
  <si>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</si>
  <si>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</si>
  <si>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</si>
  <si>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</si>
  <si>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</si>
  <si>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</si>
  <si>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</si>
  <si>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</si>
  <si>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</si>
  <si>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</si>
  <si>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</si>
  <si>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</si>
  <si>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</si>
  <si>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</si>
  <si>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</si>
  <si>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</si>
  <si>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</si>
  <si>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</si>
  <si>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</si>
  <si>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</si>
  <si>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</si>
  <si>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</si>
  <si>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</si>
  <si>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</si>
  <si>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</si>
  <si>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</si>
  <si>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</si>
  <si>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</si>
  <si>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</si>
  <si>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</si>
  <si>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</si>
  <si>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</si>
  <si>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</si>
  <si>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</si>
  <si>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</si>
  <si>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</si>
  <si>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</si>
  <si>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</si>
  <si>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</si>
  <si>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</si>
  <si>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</si>
  <si>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</si>
  <si>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</si>
  <si>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</si>
  <si>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</si>
  <si>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</si>
  <si>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</si>
  <si>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</si>
  <si>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</si>
  <si>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</si>
  <si>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</si>
  <si>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</si>
  <si>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</si>
  <si>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</si>
  <si>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</si>
  <si>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</si>
  <si>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</si>
  <si>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</si>
  <si>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</si>
  <si>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</si>
  <si>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</si>
  <si>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</si>
  <si>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</si>
  <si>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</si>
  <si>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</si>
  <si>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</si>
  <si>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</si>
  <si>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</si>
  <si>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</si>
  <si>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</si>
  <si>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</si>
  <si>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</si>
  <si>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</si>
  <si>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</si>
  <si>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</si>
  <si>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</si>
  <si>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</si>
  <si>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</si>
  <si>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</si>
  <si>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</si>
  <si>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</si>
  <si>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</si>
  <si>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</si>
  <si>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</si>
  <si>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</si>
  <si>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</si>
  <si>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</si>
  <si>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</si>
  <si>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</si>
  <si>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</si>
  <si>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</si>
  <si>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</si>
  <si>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</si>
  <si>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</si>
  <si>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</si>
  <si>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</si>
  <si>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</si>
  <si>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</si>
  <si>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</si>
  <si>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</si>
  <si>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</si>
  <si>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</si>
  <si>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</si>
  <si>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</si>
  <si>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</si>
  <si>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</si>
  <si>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</si>
  <si>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</si>
  <si>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</si>
  <si>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</si>
  <si>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</si>
  <si>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</si>
  <si>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</si>
  <si>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</si>
  <si>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</si>
  <si>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</si>
  <si>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</si>
  <si>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</si>
  <si>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</si>
  <si>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</si>
  <si>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</si>
  <si>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</si>
  <si>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</si>
  <si>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</si>
  <si>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</si>
  <si>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</si>
  <si>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</si>
  <si>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</si>
  <si>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</si>
  <si>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</si>
  <si>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</si>
  <si>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</si>
  <si>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</si>
  <si>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</si>
  <si>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</si>
  <si>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</si>
  <si>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</si>
  <si>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</si>
  <si>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</si>
  <si>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</si>
  <si>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</si>
  <si>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</si>
  <si>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</si>
  <si>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</si>
  <si>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</si>
  <si>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</si>
  <si>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</si>
  <si>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</si>
  <si>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</si>
  <si>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</si>
  <si>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</si>
  <si>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</si>
  <si>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</si>
  <si>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</si>
  <si>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</si>
  <si>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</si>
  <si>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</si>
  <si>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</si>
  <si>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</si>
  <si>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</si>
  <si>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</si>
  <si>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</si>
  <si>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</si>
  <si>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</si>
  <si>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</si>
  <si>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</si>
  <si>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</si>
  <si>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</si>
  <si>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</si>
  <si>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</si>
  <si>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</si>
  <si>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</si>
  <si>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</si>
  <si>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</si>
  <si>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</si>
  <si>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</si>
  <si>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</si>
  <si>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</si>
  <si>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</si>
  <si>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</si>
  <si>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</si>
  <si>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</si>
  <si>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</si>
  <si>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</si>
  <si>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</si>
  <si>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</si>
  <si>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</si>
  <si>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</si>
  <si>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</si>
  <si>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</si>
  <si>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</si>
  <si>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</si>
  <si>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</si>
  <si>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</si>
  <si>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</si>
  <si>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</si>
  <si>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</si>
  <si>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</si>
  <si>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</si>
  <si>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</si>
  <si>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</si>
  <si>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</si>
  <si>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</si>
  <si>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</si>
  <si>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</si>
  <si>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</si>
  <si>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</si>
  <si>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</si>
  <si>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</si>
  <si>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</si>
  <si>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</si>
  <si>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</si>
  <si>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</si>
  <si>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</si>
  <si>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</si>
  <si>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</si>
  <si>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</si>
  <si>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</si>
  <si>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</si>
  <si>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</si>
  <si>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</si>
  <si>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</si>
  <si>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</si>
  <si>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</si>
  <si>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</si>
  <si>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</si>
  <si>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</si>
  <si>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</si>
  <si>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</si>
  <si>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</si>
  <si>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</si>
  <si>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</si>
  <si>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</si>
  <si>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</si>
  <si>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</si>
  <si>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</si>
  <si>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</si>
  <si>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</si>
  <si>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</si>
  <si>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</si>
  <si>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</si>
  <si>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</si>
  <si>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</si>
  <si>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</si>
  <si>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</si>
  <si>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</si>
  <si>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</si>
  <si>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</si>
  <si>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</si>
  <si>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</si>
  <si>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</si>
  <si>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</si>
  <si>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</si>
  <si>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</si>
  <si>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</si>
  <si>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</si>
  <si>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</si>
  <si>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</si>
  <si>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</si>
  <si>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</si>
  <si>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</si>
  <si>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</si>
  <si>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</si>
  <si>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</si>
  <si>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</si>
  <si>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</si>
  <si>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</si>
  <si>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</si>
  <si>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</si>
  <si>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</si>
  <si>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</si>
  <si>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</si>
  <si>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</si>
  <si>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</si>
  <si>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</si>
  <si>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</si>
  <si>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</si>
  <si>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</si>
  <si>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</si>
  <si>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</si>
  <si>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</si>
  <si>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</si>
  <si>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</si>
  <si>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</si>
  <si>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</si>
  <si>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</si>
  <si>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</si>
  <si>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</si>
  <si>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</si>
  <si>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</si>
  <si>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</si>
  <si>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</si>
  <si>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</si>
  <si>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</si>
  <si>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</si>
  <si>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</si>
  <si>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</si>
  <si>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</si>
  <si>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</si>
  <si>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</si>
  <si>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</si>
  <si>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</si>
  <si>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</si>
  <si>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</si>
  <si>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</si>
  <si>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</si>
  <si>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</si>
  <si>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</si>
  <si>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</si>
  <si>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</si>
  <si>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</si>
  <si>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</si>
  <si>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</si>
  <si>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</si>
  <si>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</si>
  <si>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</si>
  <si>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</si>
  <si>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</si>
  <si>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</si>
  <si>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</si>
  <si>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</si>
  <si>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</si>
  <si>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</si>
  <si>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</si>
  <si>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</si>
  <si>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</si>
  <si>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</si>
  <si>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</si>
  <si>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</si>
  <si>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</si>
  <si>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</si>
  <si>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</si>
  <si>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</si>
  <si>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</si>
  <si>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</si>
  <si>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</si>
  <si>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</si>
  <si>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</si>
  <si>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</si>
  <si>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</si>
  <si>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</si>
  <si>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</si>
  <si>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</si>
  <si>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</si>
  <si>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</si>
  <si>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</si>
  <si>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</si>
  <si>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</si>
  <si>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</si>
  <si>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</si>
  <si>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</si>
  <si>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</si>
  <si>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</si>
  <si>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</si>
  <si>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</si>
  <si>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</si>
  <si>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</si>
  <si>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</si>
  <si>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</si>
  <si>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</si>
  <si>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</si>
  <si>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</si>
  <si>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</si>
  <si>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</si>
  <si>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</si>
  <si>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</si>
  <si>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</si>
  <si>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</si>
  <si>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</si>
  <si>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</si>
  <si>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</si>
  <si>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</si>
  <si>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</si>
  <si>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</si>
  <si>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</si>
  <si>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</si>
  <si>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</si>
  <si>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</si>
  <si>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</si>
  <si>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</si>
  <si>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</si>
  <si>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</si>
  <si>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</si>
  <si>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</si>
  <si>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</si>
  <si>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</si>
  <si>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</si>
  <si>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</si>
  <si>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</si>
  <si>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</si>
  <si>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</si>
  <si>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</si>
  <si>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</si>
  <si>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</si>
  <si>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</si>
  <si>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</si>
  <si>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</si>
  <si>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</si>
  <si>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</si>
  <si>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</si>
  <si>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</si>
  <si>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</si>
  <si>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</si>
  <si>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</si>
  <si>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</si>
  <si>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</si>
  <si>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</si>
  <si>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</si>
  <si>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</si>
  <si>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</si>
  <si>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</si>
  <si>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</si>
  <si>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</si>
  <si>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</si>
  <si>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</si>
  <si>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</si>
  <si>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</si>
  <si>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</si>
  <si>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</si>
  <si>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</si>
  <si>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</si>
  <si>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</si>
  <si>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</si>
  <si>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</si>
  <si>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</si>
  <si>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</si>
  <si>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</si>
  <si>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</si>
  <si>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</si>
  <si>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</si>
  <si>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</si>
  <si>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</si>
  <si>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</si>
  <si>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</si>
  <si>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</si>
  <si>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</si>
  <si>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</si>
  <si>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</si>
  <si>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</si>
  <si>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</si>
  <si>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</si>
  <si>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</si>
  <si>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</si>
  <si>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</si>
  <si>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</si>
  <si>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</si>
  <si>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</si>
  <si>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</si>
  <si>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</si>
  <si>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</si>
  <si>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</si>
  <si>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</si>
  <si>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</si>
  <si>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</si>
  <si>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</si>
  <si>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</si>
  <si>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</si>
  <si>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</si>
  <si>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</si>
  <si>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</si>
  <si>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</si>
  <si>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</si>
  <si>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</si>
  <si>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</si>
  <si>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</si>
  <si>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</si>
  <si>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</si>
  <si>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</si>
  <si>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</si>
  <si>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</si>
  <si>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</si>
  <si>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</si>
  <si>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</si>
  <si>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</si>
  <si>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</si>
  <si>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</si>
  <si>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</si>
  <si>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</si>
  <si>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</si>
  <si>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</si>
  <si>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</si>
  <si>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</si>
  <si>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</si>
  <si>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</si>
  <si>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</si>
  <si>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</si>
  <si>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</si>
  <si>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</si>
  <si>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</si>
  <si>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</si>
  <si>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</si>
  <si>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</si>
  <si>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</si>
  <si>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</si>
  <si>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</si>
  <si>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</si>
  <si>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</si>
  <si>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</si>
  <si>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</si>
  <si>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</si>
  <si>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</si>
  <si>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</si>
  <si>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</si>
  <si>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</si>
  <si>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</si>
  <si>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</si>
  <si>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</si>
  <si>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</si>
  <si>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</si>
  <si>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</si>
  <si>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</si>
  <si>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</si>
  <si>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</si>
  <si>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</si>
  <si>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</si>
  <si>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</si>
  <si>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</si>
  <si>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</si>
  <si>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</si>
  <si>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</si>
  <si>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</si>
  <si>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</si>
  <si>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</si>
  <si>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</si>
  <si>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</si>
  <si>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</si>
  <si>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</si>
  <si>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</si>
  <si>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</si>
  <si>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</si>
  <si>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</si>
  <si>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</si>
  <si>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</si>
  <si>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</si>
  <si>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</si>
  <si>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</si>
  <si>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</si>
  <si>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</si>
  <si>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</si>
  <si>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</si>
  <si>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</si>
  <si>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</si>
  <si>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</si>
  <si>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</si>
  <si>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</si>
  <si>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</si>
  <si>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</si>
  <si>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</si>
  <si>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</si>
  <si>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</si>
  <si>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</si>
  <si>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</si>
  <si>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</si>
  <si>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</si>
  <si>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</si>
  <si>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</si>
  <si>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</si>
  <si>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</si>
  <si>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</si>
  <si>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</si>
  <si>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</si>
  <si>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</si>
  <si>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</si>
  <si>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</si>
  <si>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</si>
  <si>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</si>
  <si>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</si>
  <si>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</si>
  <si>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</si>
  <si>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</si>
  <si>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</si>
  <si>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</si>
  <si>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</si>
  <si>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</si>
  <si>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</si>
  <si>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</si>
  <si>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</si>
  <si>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</si>
  <si>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</si>
  <si>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</si>
  <si>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</si>
  <si>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</si>
  <si>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</si>
  <si>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</si>
  <si>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</si>
  <si>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</si>
  <si>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</si>
  <si>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</si>
  <si>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</si>
  <si>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</si>
  <si>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</si>
  <si>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</si>
  <si>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</si>
  <si>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</si>
  <si>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</si>
  <si>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</si>
  <si>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</si>
  <si>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</si>
  <si>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</si>
  <si>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</si>
  <si>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</si>
  <si>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</si>
  <si>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</si>
  <si>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</si>
  <si>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</si>
  <si>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</si>
  <si>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</si>
  <si>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</si>
  <si>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</si>
  <si>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</si>
  <si>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</si>
  <si>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</si>
  <si>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</si>
  <si>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</si>
  <si>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</si>
  <si>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</si>
  <si>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</si>
  <si>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</si>
  <si>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</si>
  <si>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</si>
  <si>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</si>
  <si>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</si>
  <si>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</si>
  <si>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</si>
  <si>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</si>
  <si>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</si>
  <si>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</si>
  <si>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</si>
  <si>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</si>
  <si>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</si>
  <si>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</si>
  <si>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</si>
  <si>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</si>
  <si>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</si>
  <si>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</si>
  <si>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</si>
  <si>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</si>
  <si>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</si>
  <si>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</si>
  <si>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</si>
  <si>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</si>
  <si>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</si>
  <si>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</si>
  <si>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</si>
  <si>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</si>
  <si>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</si>
  <si>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</si>
  <si>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</si>
  <si>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</si>
  <si>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</si>
  <si>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</si>
  <si>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</si>
  <si>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</si>
  <si>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</si>
  <si>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</si>
  <si>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</si>
  <si>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</si>
  <si>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</si>
  <si>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</si>
  <si>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</si>
  <si>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</si>
  <si>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</si>
  <si>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</si>
  <si>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</si>
  <si>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</si>
  <si>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</si>
  <si>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</si>
  <si>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</si>
  <si>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</si>
  <si>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</si>
  <si>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</si>
  <si>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</si>
  <si>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</si>
  <si>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</si>
  <si>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</si>
  <si>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</si>
  <si>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</si>
  <si>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</si>
  <si>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</si>
  <si>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</si>
  <si>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</si>
  <si>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</si>
  <si>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</si>
  <si>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</si>
  <si>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</si>
  <si>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</si>
  <si>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</si>
  <si>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</si>
  <si>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</si>
  <si>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</si>
  <si>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</si>
  <si>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</si>
  <si>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</si>
  <si>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</si>
  <si>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</si>
  <si>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</si>
  <si>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</si>
  <si>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</si>
  <si>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</si>
  <si>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</si>
  <si>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</si>
  <si>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</si>
  <si>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</si>
  <si>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</si>
  <si>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</si>
  <si>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</si>
  <si>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</si>
  <si>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</si>
  <si>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</si>
  <si>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</si>
  <si>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</si>
  <si>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</si>
  <si>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</si>
  <si>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</si>
  <si>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</si>
  <si>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</si>
  <si>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</si>
  <si>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</si>
  <si>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</si>
  <si>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</si>
  <si>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</si>
  <si>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</si>
  <si>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</si>
  <si>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</si>
  <si>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</si>
  <si>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</si>
  <si>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</si>
  <si>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</si>
  <si>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</si>
  <si>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</si>
  <si>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</si>
  <si>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</si>
  <si>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</si>
  <si>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</si>
  <si>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</si>
  <si>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</si>
  <si>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</si>
  <si>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</si>
  <si>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</si>
  <si>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</si>
  <si>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</si>
  <si>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</si>
  <si>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</si>
  <si>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</si>
  <si>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</si>
  <si>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</si>
  <si>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</si>
  <si>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</si>
  <si>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</si>
  <si>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</si>
  <si>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</si>
  <si>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</si>
  <si>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</si>
  <si>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</si>
  <si>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</si>
  <si>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</si>
  <si>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</si>
  <si>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</si>
  <si>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</si>
  <si>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</si>
  <si>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</si>
  <si>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</si>
  <si>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</si>
  <si>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</si>
  <si>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</si>
  <si>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</si>
  <si>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</si>
  <si>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</si>
  <si>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</si>
  <si>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</si>
  <si>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</si>
  <si>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</si>
  <si>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</si>
  <si>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</si>
  <si>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</si>
  <si>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</si>
  <si>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</si>
  <si>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</si>
  <si>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</si>
  <si>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</si>
  <si>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</si>
  <si>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</si>
  <si>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</si>
  <si>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</si>
  <si>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</si>
  <si>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</si>
  <si>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</si>
  <si>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</si>
  <si>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</si>
  <si>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</si>
  <si>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</si>
  <si>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</si>
  <si>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</si>
  <si>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</si>
  <si>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</si>
  <si>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</si>
  <si>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</si>
  <si>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</si>
  <si>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</si>
  <si>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</si>
  <si>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</si>
  <si>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</si>
  <si>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</si>
  <si>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</si>
  <si>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</si>
  <si>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</si>
  <si>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</si>
  <si>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</si>
  <si>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</si>
  <si>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</si>
  <si>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</si>
  <si>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</si>
  <si>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</si>
  <si>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</si>
  <si>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</si>
  <si>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</si>
  <si>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</si>
  <si>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</si>
  <si>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</si>
  <si>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</si>
  <si>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</si>
  <si>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</si>
  <si>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</si>
  <si>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</si>
  <si>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</si>
  <si>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</si>
  <si>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</si>
  <si>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</si>
  <si>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</si>
  <si>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</si>
  <si>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</si>
  <si>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</si>
  <si>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</si>
  <si>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</si>
  <si>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</si>
  <si>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</si>
  <si>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</si>
  <si>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</si>
  <si>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</si>
  <si>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</si>
  <si>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</si>
  <si>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</si>
  <si>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</si>
  <si>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</si>
  <si>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</si>
  <si>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</si>
  <si>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</si>
  <si>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</si>
  <si>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</si>
  <si>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</si>
  <si>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</si>
  <si>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</si>
  <si>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</si>
  <si>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</si>
  <si>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</si>
  <si>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</si>
  <si>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</si>
  <si>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</si>
  <si>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</si>
  <si>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</si>
  <si>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</si>
  <si>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</si>
  <si>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</si>
  <si>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</si>
  <si>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</si>
  <si>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</si>
  <si>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</si>
  <si>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</si>
  <si>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</si>
  <si>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</si>
  <si>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</si>
  <si>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</si>
  <si>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</si>
  <si>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</si>
  <si>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</si>
  <si>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</si>
  <si>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</si>
  <si>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</si>
  <si>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</si>
  <si>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</si>
  <si>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</si>
  <si>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</si>
  <si>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</si>
  <si>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</si>
  <si>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</si>
  <si>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</si>
  <si>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</si>
  <si>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</si>
  <si>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</si>
  <si>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</si>
  <si>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</si>
  <si>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</si>
  <si>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</si>
  <si>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</si>
  <si>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</si>
  <si>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</si>
  <si>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</si>
  <si>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</si>
  <si>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</si>
  <si>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</si>
  <si>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</si>
  <si>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</si>
  <si>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</si>
  <si>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</si>
  <si>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</si>
  <si>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</si>
  <si>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</si>
  <si>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</si>
  <si>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</si>
  <si>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</si>
  <si>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</si>
  <si>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</si>
  <si>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</si>
  <si>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</si>
  <si>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</si>
  <si>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</si>
  <si>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</si>
  <si>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</si>
  <si>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</si>
  <si>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</si>
  <si>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</si>
  <si>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</si>
  <si>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</si>
  <si>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</si>
  <si>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</si>
  <si>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</si>
  <si>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</si>
  <si>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</si>
  <si>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</si>
  <si>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</si>
  <si>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</si>
  <si>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</si>
  <si>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</si>
  <si>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</si>
  <si>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</si>
  <si>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</si>
  <si>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</si>
  <si>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</si>
  <si>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</si>
  <si>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</si>
  <si>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</si>
  <si>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</si>
  <si>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</si>
  <si>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</si>
  <si>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</si>
  <si>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</si>
  <si>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</si>
  <si>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</si>
  <si>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</si>
  <si>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</si>
  <si>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</si>
  <si>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</si>
  <si>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</si>
  <si>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</si>
  <si>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</si>
  <si>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</si>
  <si>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</si>
  <si>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</si>
  <si>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</si>
  <si>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</si>
  <si>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</si>
  <si>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</si>
  <si>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</si>
  <si>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</si>
  <si>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</si>
  <si>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</si>
  <si>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</si>
  <si>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</si>
  <si>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</si>
  <si>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</si>
  <si>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</si>
  <si>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</si>
  <si>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</si>
  <si>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</si>
  <si>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</si>
  <si>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</si>
  <si>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</si>
  <si>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</si>
  <si>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</si>
  <si>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</si>
  <si>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</si>
  <si>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</si>
  <si>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</si>
  <si>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</si>
  <si>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</si>
  <si>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</si>
  <si>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</si>
  <si>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</si>
  <si>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</si>
  <si>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</si>
  <si>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</si>
  <si>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</si>
  <si>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</si>
  <si>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</si>
  <si>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</si>
  <si>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</si>
  <si>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</si>
  <si>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</si>
  <si>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</si>
  <si>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</si>
  <si>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</si>
  <si>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</si>
  <si>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</si>
  <si>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</si>
  <si>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</si>
  <si>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</si>
  <si>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</si>
  <si>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</si>
  <si>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</si>
  <si>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</si>
  <si>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</si>
  <si>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</si>
  <si>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</si>
  <si>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</si>
  <si>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</si>
  <si>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</si>
  <si>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</si>
  <si>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</si>
  <si>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</si>
  <si>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</si>
  <si>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</si>
  <si>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</si>
  <si>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</si>
  <si>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</si>
  <si>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</si>
  <si>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</si>
  <si>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</si>
  <si>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</si>
  <si>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</si>
  <si>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</si>
  <si>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</si>
  <si>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</si>
  <si>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</si>
  <si>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</si>
  <si>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</si>
  <si>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</si>
  <si>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</si>
  <si>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</si>
  <si>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</si>
  <si>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</si>
  <si>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</si>
  <si>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</si>
  <si>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</si>
  <si>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</si>
  <si>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</si>
  <si>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</si>
  <si>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</si>
  <si>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</si>
  <si>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</si>
  <si>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</si>
  <si>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</si>
  <si>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</si>
  <si>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</si>
  <si>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</si>
  <si>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</si>
  <si>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</si>
  <si>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</si>
  <si>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</si>
  <si>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</si>
  <si>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</si>
  <si>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</si>
  <si>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</si>
  <si>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</si>
  <si>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</si>
  <si>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</si>
  <si>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</si>
  <si>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</si>
  <si>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</si>
  <si>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</si>
  <si>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</si>
  <si>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</si>
  <si>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</si>
  <si>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</si>
  <si>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</si>
  <si>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</si>
  <si>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</si>
  <si>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</si>
  <si>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</si>
  <si>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</si>
  <si>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</si>
  <si>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</si>
  <si>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</si>
  <si>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</si>
  <si>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</si>
  <si>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</si>
  <si>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</si>
  <si>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</si>
  <si>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</si>
  <si>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</si>
  <si>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</si>
  <si>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</si>
  <si>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</si>
  <si>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</si>
  <si>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</si>
  <si>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</si>
  <si>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</si>
  <si>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</si>
  <si>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</si>
  <si>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</si>
  <si>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</si>
  <si>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</si>
  <si>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</si>
  <si>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</si>
  <si>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</si>
  <si>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</si>
  <si>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</si>
  <si>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</si>
  <si>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</si>
  <si>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</si>
  <si>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</si>
  <si>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</si>
  <si>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</si>
  <si>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</si>
  <si>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</si>
  <si>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</si>
  <si>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</si>
  <si>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</si>
  <si>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</si>
  <si>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</si>
  <si>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</si>
  <si>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</si>
  <si>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</si>
  <si>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</si>
  <si>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</si>
  <si>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</si>
  <si>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</si>
  <si>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</si>
  <si>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</si>
  <si>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</si>
  <si>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</si>
  <si>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</si>
  <si>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</si>
  <si>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</si>
  <si>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</si>
  <si>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</si>
  <si>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</si>
  <si>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</si>
  <si>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</si>
  <si>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</si>
  <si>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</si>
  <si>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</si>
  <si>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</si>
  <si>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</si>
  <si>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</si>
  <si>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</si>
  <si>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</si>
  <si>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</si>
  <si>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</si>
  <si>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</si>
  <si>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</si>
  <si>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</si>
  <si>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</si>
  <si>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</si>
  <si>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</si>
  <si>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</si>
  <si>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</si>
  <si>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</si>
  <si>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</si>
  <si>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</si>
  <si>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</si>
  <si>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</si>
  <si>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</si>
  <si>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</si>
  <si>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</si>
  <si>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</si>
  <si>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</si>
  <si>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</si>
  <si>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</si>
  <si>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</si>
  <si>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</si>
  <si>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</si>
  <si>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</si>
  <si>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</si>
  <si>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</si>
  <si>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</si>
  <si>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</si>
  <si>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</si>
  <si>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</si>
  <si>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</si>
  <si>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</si>
  <si>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</si>
  <si>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</si>
  <si>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</si>
  <si>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</si>
  <si>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</si>
  <si>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</si>
  <si>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</si>
  <si>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</si>
  <si>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</si>
  <si>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</si>
  <si>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</si>
  <si>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</si>
  <si>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</si>
  <si>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</si>
  <si>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</si>
  <si>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</si>
  <si>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</si>
  <si>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</si>
  <si>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</si>
  <si>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</si>
  <si>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</si>
  <si>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</si>
  <si>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</si>
  <si>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</si>
  <si>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</si>
  <si>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</si>
  <si>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</si>
  <si>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</si>
  <si>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</si>
  <si>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</si>
  <si>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</si>
  <si>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</si>
  <si>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</si>
  <si>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</si>
  <si>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</si>
  <si>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</si>
  <si>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</si>
  <si>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</si>
  <si>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</si>
  <si>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</si>
  <si>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</si>
  <si>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</si>
  <si>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</si>
  <si>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</si>
  <si>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</si>
  <si>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</si>
  <si>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</si>
  <si>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</si>
  <si>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</si>
  <si>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</si>
  <si>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</si>
  <si>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</si>
  <si>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</si>
  <si>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</si>
  <si>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</si>
  <si>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</si>
  <si>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</si>
  <si>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</si>
  <si>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</si>
  <si>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</si>
  <si>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</si>
  <si>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</si>
  <si>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</si>
  <si>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</si>
  <si>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</si>
  <si>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</si>
  <si>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</si>
  <si>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</si>
  <si>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</si>
  <si>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</si>
  <si>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</si>
  <si>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</si>
  <si>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</si>
  <si>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</si>
  <si>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</si>
  <si>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</si>
  <si>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</si>
  <si>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</si>
  <si>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</si>
  <si>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</si>
  <si>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</si>
  <si>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</si>
  <si>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</si>
  <si>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</si>
  <si>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</si>
  <si>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</si>
  <si>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</si>
  <si>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</si>
  <si>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</si>
  <si>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</si>
  <si>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</si>
  <si>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</si>
  <si>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</si>
  <si>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</si>
  <si>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</si>
  <si>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</si>
  <si>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</si>
  <si>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</si>
  <si>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</si>
  <si>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</si>
  <si>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</si>
  <si>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</si>
  <si>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</si>
  <si>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</si>
  <si>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</si>
  <si>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</si>
  <si>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</si>
  <si>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</si>
  <si>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</si>
  <si>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</si>
  <si>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</si>
  <si>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</si>
  <si>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</si>
  <si>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</si>
  <si>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</si>
  <si>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</si>
  <si>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</si>
  <si>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</si>
  <si>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</si>
  <si>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</si>
  <si>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</si>
  <si>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</si>
  <si>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</si>
  <si>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</si>
  <si>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</si>
  <si>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</si>
  <si>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</si>
  <si>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</si>
  <si>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</si>
  <si>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</si>
  <si>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</si>
  <si>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</si>
  <si>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</si>
  <si>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</si>
  <si>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</si>
  <si>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</si>
  <si>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</si>
  <si>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</si>
  <si>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</si>
  <si>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</si>
  <si>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</si>
  <si>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</si>
  <si>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</si>
  <si>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</si>
  <si>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</si>
  <si>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</si>
  <si>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</si>
  <si>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</si>
  <si>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</si>
  <si>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</si>
  <si>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</si>
  <si>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</si>
  <si>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</si>
  <si>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</si>
  <si>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</si>
  <si>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</si>
  <si>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</si>
  <si>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</si>
  <si>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</si>
  <si>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</si>
  <si>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</si>
  <si>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</si>
  <si>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</si>
  <si>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</si>
  <si>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</si>
  <si>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</si>
  <si>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</si>
  <si>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</si>
  <si>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</si>
  <si>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</si>
  <si>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</si>
  <si>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</si>
  <si>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</si>
  <si>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</si>
  <si>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</si>
  <si>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</si>
  <si>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</si>
  <si>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</si>
  <si>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</si>
  <si>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</si>
  <si>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</si>
  <si>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</si>
  <si>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</si>
  <si>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</si>
  <si>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</si>
  <si>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</si>
  <si>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</si>
  <si>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</si>
  <si>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</si>
  <si>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</si>
  <si>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</si>
  <si>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</si>
  <si>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</si>
  <si>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</si>
  <si>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</si>
  <si>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</si>
  <si>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</si>
  <si>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</si>
  <si>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</si>
  <si>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</si>
  <si>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</si>
  <si>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</si>
  <si>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</si>
  <si>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</si>
  <si>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</si>
  <si>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</si>
  <si>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</si>
  <si>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</si>
  <si>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</si>
  <si>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</si>
  <si>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</si>
  <si>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</si>
  <si>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</si>
  <si>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</si>
  <si>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</si>
  <si>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</si>
  <si>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</si>
  <si>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</si>
  <si>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</si>
  <si>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</si>
  <si>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</si>
  <si>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</si>
  <si>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</si>
  <si>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</si>
  <si>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</si>
  <si>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</si>
  <si>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</si>
  <si>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</si>
  <si>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</si>
  <si>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</si>
  <si>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</si>
  <si>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</si>
  <si>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</si>
  <si>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</si>
  <si>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</si>
  <si>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</si>
  <si>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</si>
  <si>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</si>
  <si>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</si>
  <si>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</si>
  <si>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</si>
  <si>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</si>
  <si>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</si>
  <si>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</si>
  <si>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</si>
  <si>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</si>
  <si>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</si>
  <si>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</si>
  <si>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</si>
  <si>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</si>
  <si>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</si>
  <si>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</si>
  <si>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</si>
  <si>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</si>
  <si>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</si>
  <si>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</si>
  <si>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</si>
  <si>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</si>
  <si>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</si>
  <si>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</si>
  <si>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</si>
  <si>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</si>
  <si>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</si>
  <si>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</si>
  <si>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</si>
  <si>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</si>
  <si>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</si>
  <si>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</si>
  <si>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</si>
  <si>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</si>
  <si>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</si>
  <si>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</si>
  <si>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</si>
  <si>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</si>
  <si>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</si>
  <si>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</si>
  <si>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</si>
  <si>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</si>
  <si>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</si>
  <si>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</si>
  <si>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</si>
  <si>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</si>
  <si>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</si>
  <si>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</si>
  <si>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</si>
  <si>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</si>
  <si>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</si>
  <si>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</si>
  <si>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</si>
  <si>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</si>
  <si>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</si>
  <si>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</si>
  <si>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</si>
  <si>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</si>
  <si>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</si>
  <si>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</si>
  <si>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</si>
  <si>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</si>
  <si>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</si>
  <si>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</si>
  <si>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</si>
  <si>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</si>
  <si>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</si>
  <si>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</si>
  <si>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</si>
  <si>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</si>
  <si>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</si>
  <si>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</si>
  <si>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</si>
  <si>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</si>
  <si>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</si>
  <si>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</si>
  <si>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</si>
  <si>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</si>
  <si>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</si>
  <si>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</si>
  <si>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</si>
  <si>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</si>
  <si>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</si>
  <si>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</si>
  <si>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</si>
  <si>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</si>
  <si>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</si>
  <si>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</si>
  <si>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</si>
  <si>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</si>
  <si>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</si>
  <si>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</si>
  <si>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</si>
  <si>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</si>
  <si>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</si>
  <si>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</si>
  <si>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</si>
  <si>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</si>
  <si>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</si>
  <si>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</si>
  <si>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</si>
  <si>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</si>
  <si>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</si>
  <si>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</si>
  <si>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</si>
  <si>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</si>
  <si>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</si>
  <si>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</si>
  <si>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</si>
  <si>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</si>
  <si>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</si>
  <si>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</si>
  <si>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</si>
  <si>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</si>
  <si>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</si>
  <si>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</si>
  <si>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</si>
  <si>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</si>
  <si>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</si>
  <si>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</si>
  <si>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</si>
  <si>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</si>
  <si>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</si>
  <si>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</si>
  <si>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</si>
  <si>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</si>
  <si>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</si>
  <si>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</si>
  <si>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</si>
  <si>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</si>
  <si>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</si>
  <si>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</si>
  <si>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</si>
  <si>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</si>
  <si>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</si>
  <si>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</si>
  <si>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</si>
  <si>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</si>
  <si>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</si>
  <si>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</si>
  <si>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</si>
  <si>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</si>
  <si>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</si>
  <si>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</si>
  <si>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</si>
  <si>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</si>
  <si>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</si>
  <si>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</si>
  <si>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</si>
  <si>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</si>
  <si>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</si>
  <si>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</si>
  <si>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</si>
  <si>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</si>
  <si>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</si>
  <si>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</si>
  <si>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</si>
  <si>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</si>
  <si>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</si>
  <si>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</si>
  <si>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</si>
  <si>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</si>
  <si>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</si>
  <si>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</si>
  <si>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</si>
  <si>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</si>
  <si>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</si>
  <si>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</si>
  <si>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</si>
  <si>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</si>
  <si>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</si>
  <si>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</si>
  <si>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</si>
  <si>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</si>
  <si>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</si>
  <si>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</si>
  <si>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</si>
  <si>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</si>
  <si>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</si>
  <si>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</si>
  <si>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</si>
  <si>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</si>
  <si>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</si>
  <si>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</si>
  <si>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</si>
  <si>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</si>
  <si>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</si>
  <si>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</si>
  <si>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</si>
  <si>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</si>
  <si>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</si>
  <si>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</si>
  <si>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</si>
  <si>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</si>
  <si>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</si>
  <si>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</si>
  <si>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</si>
  <si>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</si>
  <si>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</si>
  <si>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</si>
  <si>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</si>
  <si>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</si>
  <si>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</si>
  <si>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</si>
  <si>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</si>
  <si>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</si>
  <si>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</si>
  <si>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</si>
  <si>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</si>
  <si>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</si>
  <si>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</si>
  <si>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</si>
  <si>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</si>
  <si>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</si>
  <si>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</si>
  <si>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</si>
  <si>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</si>
  <si>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</si>
  <si>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</si>
  <si>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</si>
  <si>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</si>
  <si>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</si>
  <si>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</si>
  <si>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</si>
  <si>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</si>
  <si>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</si>
  <si>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</si>
  <si>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</si>
  <si>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</si>
  <si>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</si>
  <si>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</si>
  <si>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</si>
  <si>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</si>
  <si>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</si>
  <si>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</si>
  <si>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</si>
  <si>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</si>
  <si>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</si>
  <si>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</si>
  <si>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</si>
  <si>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</si>
  <si>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</si>
  <si>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</si>
  <si>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</si>
  <si>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</si>
  <si>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</si>
  <si>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</si>
  <si>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</si>
  <si>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</si>
  <si>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</si>
  <si>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</si>
  <si>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</si>
  <si>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</si>
  <si>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</si>
  <si>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</si>
  <si>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</si>
  <si>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</si>
  <si>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</si>
  <si>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</si>
  <si>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</si>
  <si>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</si>
  <si>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</si>
  <si>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</si>
  <si>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</si>
  <si>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</si>
  <si>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</si>
  <si>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</si>
  <si>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</si>
  <si>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</si>
  <si>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</si>
  <si>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</si>
  <si>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</si>
  <si>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</si>
  <si>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</si>
  <si>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</si>
  <si>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</si>
  <si>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</si>
  <si>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</si>
  <si>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</si>
  <si>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</si>
  <si>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</si>
  <si>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</si>
  <si>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</si>
  <si>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</si>
  <si>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</si>
  <si>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</si>
  <si>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</si>
  <si>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</si>
  <si>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</si>
  <si>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</si>
  <si>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</si>
  <si>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</si>
  <si>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</si>
  <si>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</si>
  <si>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</si>
  <si>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</si>
  <si>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</si>
  <si>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</si>
  <si>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</si>
  <si>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</si>
  <si>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</si>
  <si>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</si>
  <si>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</si>
  <si>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</si>
  <si>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</si>
  <si>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</si>
  <si>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</si>
  <si>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</si>
  <si>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</si>
  <si>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</si>
  <si>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</si>
  <si>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</si>
  <si>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</si>
  <si>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</si>
  <si>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</si>
  <si>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</si>
  <si>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</si>
  <si>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</si>
  <si>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</si>
  <si>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</si>
  <si>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</si>
  <si>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</si>
  <si>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</si>
  <si>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</si>
  <si>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</si>
  <si>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</si>
  <si>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</si>
  <si>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</si>
  <si>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</si>
  <si>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</si>
  <si>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</si>
  <si>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</si>
  <si>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</si>
  <si>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</si>
  <si>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</si>
  <si>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</si>
  <si>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</si>
  <si>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</si>
  <si>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</si>
  <si>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</si>
  <si>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</si>
  <si>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</si>
  <si>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</si>
  <si>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</si>
  <si>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</si>
  <si>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</si>
  <si>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</si>
  <si>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</si>
  <si>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</si>
  <si>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</si>
  <si>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</si>
  <si>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</si>
  <si>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</si>
  <si>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</si>
  <si>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</si>
  <si>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</si>
  <si>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</si>
  <si>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</si>
  <si>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</si>
  <si>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</si>
  <si>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</si>
  <si>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</si>
  <si>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</si>
  <si>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</si>
  <si>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</si>
  <si>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</si>
  <si>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</si>
  <si>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</si>
  <si>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</si>
  <si>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</si>
  <si>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</si>
  <si>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</si>
  <si>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</si>
  <si>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</si>
  <si>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</si>
  <si>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</si>
  <si>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</si>
  <si>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</si>
  <si>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</si>
  <si>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</si>
  <si>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</si>
  <si>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</si>
  <si>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</si>
  <si>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</si>
  <si>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</si>
  <si>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</si>
  <si>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</si>
  <si>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</si>
  <si>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</si>
  <si>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</si>
  <si>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</si>
  <si>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</si>
  <si>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</si>
  <si>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</si>
  <si>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</si>
  <si>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</si>
  <si>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</si>
  <si>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</si>
  <si>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</si>
  <si>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</si>
  <si>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</si>
  <si>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</si>
  <si>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</si>
  <si>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</si>
  <si>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</si>
  <si>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</si>
  <si>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</si>
  <si>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</si>
  <si>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</si>
  <si>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</si>
  <si>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</si>
  <si>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</si>
  <si>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</si>
  <si>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</si>
  <si>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</si>
  <si>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</si>
  <si>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</si>
  <si>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</si>
  <si>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</si>
  <si>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</si>
  <si>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</si>
  <si>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</si>
  <si>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</si>
  <si>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</si>
  <si>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</si>
  <si>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</si>
  <si>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</si>
  <si>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</si>
  <si>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</si>
  <si>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</si>
  <si>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</si>
  <si>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</si>
  <si>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</si>
  <si>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</si>
  <si>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</si>
  <si>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</si>
  <si>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</si>
  <si>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</si>
  <si>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</si>
  <si>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</si>
  <si>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</si>
  <si>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</si>
  <si>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</si>
  <si>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</si>
  <si>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</si>
  <si>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</si>
  <si>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</si>
  <si>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</si>
  <si>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</si>
  <si>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</si>
  <si>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</si>
  <si>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</si>
  <si>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</si>
  <si>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</si>
  <si>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</si>
  <si>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</si>
  <si>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</si>
  <si>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</si>
  <si>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</si>
  <si>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</si>
  <si>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</si>
  <si>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</si>
  <si>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</si>
  <si>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</si>
  <si>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</si>
  <si>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</si>
  <si>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</si>
  <si>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</si>
  <si>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</si>
  <si>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</si>
  <si>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</si>
  <si>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</si>
  <si>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</si>
  <si>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</si>
  <si>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</si>
  <si>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</si>
  <si>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</si>
  <si>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</si>
  <si>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</si>
  <si>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</si>
  <si>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</si>
  <si>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</si>
  <si>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</si>
  <si>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</si>
  <si>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</si>
  <si>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</si>
  <si>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</si>
  <si>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</si>
  <si>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</si>
  <si>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</si>
  <si>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</si>
  <si>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</si>
  <si>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</si>
  <si>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</si>
  <si>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</si>
  <si>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</si>
  <si>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</si>
  <si>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</si>
  <si>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</si>
  <si>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</si>
  <si>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</si>
  <si>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</si>
  <si>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</si>
  <si>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</si>
  <si>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</si>
  <si>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</si>
  <si>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</si>
  <si>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</si>
  <si>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</si>
  <si>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</si>
  <si>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</si>
  <si>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</si>
  <si>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</si>
  <si>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</si>
  <si>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</si>
  <si>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</si>
  <si>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</si>
  <si>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</si>
  <si>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</si>
  <si>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</si>
  <si>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</si>
  <si>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</si>
  <si>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</si>
  <si>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</si>
  <si>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</si>
  <si>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</si>
  <si>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</si>
  <si>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</si>
  <si>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</si>
  <si>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</si>
  <si>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</si>
  <si>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</si>
  <si>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</si>
  <si>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</si>
  <si>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</si>
  <si>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</si>
  <si>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</si>
  <si>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</si>
  <si>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</si>
  <si>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</si>
  <si>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</si>
  <si>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</si>
  <si>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</si>
  <si>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</si>
  <si>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</si>
  <si>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</si>
  <si>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</si>
  <si>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</si>
  <si>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</si>
  <si>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</si>
  <si>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</si>
  <si>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</si>
  <si>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</si>
  <si>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</si>
  <si>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</si>
  <si>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</si>
  <si>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</si>
  <si>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</si>
  <si>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</si>
  <si>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</si>
  <si>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</si>
  <si>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</si>
  <si>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</si>
  <si>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</si>
  <si>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</si>
  <si>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</si>
  <si>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</si>
  <si>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</si>
  <si>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</si>
  <si>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</si>
  <si>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</si>
  <si>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</si>
  <si>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</si>
  <si>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</si>
  <si>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</si>
  <si>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</si>
  <si>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</si>
  <si>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</si>
  <si>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</si>
  <si>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</si>
  <si>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</si>
  <si>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</si>
  <si>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</si>
  <si>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</si>
  <si>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</si>
  <si>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</si>
  <si>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</si>
  <si>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</si>
  <si>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</si>
  <si>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</si>
  <si>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</si>
  <si>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</si>
  <si>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</si>
  <si>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</si>
  <si>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</si>
  <si>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</si>
  <si>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</si>
  <si>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</si>
  <si>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</si>
  <si>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</si>
  <si>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</si>
  <si>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</si>
  <si>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</si>
  <si>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</si>
  <si>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</si>
  <si>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</si>
  <si>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</si>
  <si>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</si>
  <si>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</si>
  <si>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</si>
  <si>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</si>
  <si>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</si>
  <si>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</si>
  <si>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</si>
  <si>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</si>
  <si>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</si>
  <si>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</si>
  <si>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</si>
  <si>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</si>
  <si>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</si>
  <si>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</si>
  <si>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</si>
  <si>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</si>
  <si>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</si>
  <si>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</si>
  <si>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</si>
  <si>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</si>
  <si>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</si>
  <si>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</si>
  <si>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</si>
  <si>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</si>
  <si>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</si>
  <si>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</si>
  <si>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</si>
  <si>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</si>
  <si>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</si>
  <si>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</si>
  <si>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</si>
  <si>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</si>
  <si>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</si>
  <si>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</si>
  <si>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</si>
  <si>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</si>
  <si>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</si>
  <si>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</si>
  <si>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</si>
  <si>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</si>
  <si>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</si>
  <si>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</si>
  <si>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</si>
  <si>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</si>
  <si>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</si>
  <si>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</si>
  <si>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</si>
  <si>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</si>
  <si>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</si>
  <si>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</si>
  <si>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</si>
  <si>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</si>
  <si>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</si>
  <si>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</si>
  <si>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</si>
  <si>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</si>
  <si>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</si>
  <si>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</si>
  <si>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</si>
  <si>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</si>
  <si>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</si>
  <si>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</si>
  <si>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</si>
  <si>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</si>
  <si>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</si>
  <si>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</si>
  <si>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</si>
  <si>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</si>
  <si>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</si>
  <si>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</si>
  <si>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</si>
  <si>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</si>
  <si>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</si>
  <si>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</si>
  <si>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</si>
  <si>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</si>
  <si>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</si>
  <si>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</si>
  <si>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</si>
  <si>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</si>
  <si>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</si>
  <si>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</si>
  <si>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</si>
  <si>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</si>
  <si>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</si>
  <si>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</si>
  <si>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</si>
  <si>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</si>
  <si>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</si>
  <si>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</si>
  <si>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</si>
  <si>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</si>
  <si>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</si>
  <si>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</si>
  <si>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</si>
  <si>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</si>
  <si>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</si>
  <si>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</si>
  <si>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</si>
  <si>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</si>
  <si>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</si>
  <si>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</si>
  <si>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</si>
  <si>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</si>
  <si>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</si>
  <si>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</si>
  <si>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</si>
  <si>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</si>
  <si>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</si>
  <si>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</si>
  <si>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</si>
  <si>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</si>
  <si>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</si>
  <si>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</si>
  <si>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</si>
  <si>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</si>
  <si>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</si>
  <si>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</si>
  <si>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</si>
  <si>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</si>
  <si>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</si>
  <si>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</si>
  <si>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</si>
  <si>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</si>
  <si>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</si>
  <si>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</si>
  <si>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</si>
  <si>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</si>
  <si>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</si>
  <si>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</si>
  <si>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</si>
  <si>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</si>
  <si>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</si>
  <si>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</si>
  <si>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</si>
  <si>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</si>
  <si>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</si>
  <si>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</si>
  <si>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</si>
  <si>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</si>
  <si>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</si>
  <si>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</si>
  <si>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</si>
  <si>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</si>
  <si>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</si>
  <si>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</si>
  <si>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</si>
  <si>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</si>
  <si>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</si>
  <si>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</si>
  <si>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</si>
  <si>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</si>
  <si>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</si>
  <si>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</si>
  <si>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</si>
  <si>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</si>
  <si>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</si>
  <si>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</si>
  <si>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</si>
  <si>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</si>
  <si>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</si>
  <si>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</si>
  <si>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</si>
  <si>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</si>
  <si>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</si>
  <si>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</si>
  <si>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</si>
  <si>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</si>
  <si>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</si>
  <si>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</si>
  <si>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</si>
  <si>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</si>
  <si>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</si>
  <si>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</si>
  <si>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</si>
  <si>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</si>
  <si>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</si>
  <si>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</si>
  <si>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</si>
  <si>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</si>
  <si>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</si>
  <si>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</si>
  <si>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</si>
  <si>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</si>
  <si>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</si>
  <si>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</si>
  <si>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</si>
  <si>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</si>
  <si>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</si>
  <si>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</si>
  <si>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</si>
  <si>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</si>
  <si>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</si>
  <si>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</si>
  <si>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</si>
  <si>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</si>
  <si>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</si>
  <si>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</si>
  <si>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</si>
  <si>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</si>
  <si>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</si>
  <si>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</si>
  <si>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</si>
  <si>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</si>
  <si>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</si>
  <si>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</si>
  <si>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</si>
  <si>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</si>
  <si>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</si>
  <si>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</si>
  <si>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</si>
  <si>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</si>
  <si>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</si>
  <si>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</si>
  <si>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</si>
  <si>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</si>
  <si>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</si>
  <si>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</si>
  <si>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</si>
  <si>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</si>
  <si>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</si>
  <si>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</si>
  <si>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</si>
  <si>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</si>
  <si>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</si>
  <si>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</si>
  <si>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</si>
  <si>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</si>
  <si>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</si>
  <si>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</si>
  <si>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</si>
  <si>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</si>
  <si>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</si>
  <si>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</si>
  <si>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</si>
  <si>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</si>
  <si>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</si>
  <si>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</si>
  <si>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</si>
  <si>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</si>
  <si>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</si>
  <si>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</si>
  <si>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</si>
  <si>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</si>
  <si>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</si>
  <si>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</si>
  <si>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</si>
  <si>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</si>
  <si>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</si>
  <si>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</si>
  <si>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</si>
  <si>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</si>
  <si>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</si>
  <si>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</si>
  <si>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</si>
  <si>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</si>
  <si>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</si>
  <si>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</si>
  <si>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</si>
  <si>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</si>
  <si>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</si>
  <si>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</si>
  <si>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</si>
  <si>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</si>
  <si>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</si>
  <si>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</si>
  <si>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</si>
  <si>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</si>
  <si>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</si>
  <si>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</si>
  <si>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</si>
  <si>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</si>
  <si>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</si>
  <si>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</si>
  <si>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</si>
  <si>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</si>
  <si>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</si>
  <si>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</si>
  <si>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</si>
  <si>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</si>
  <si>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</si>
  <si>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</si>
  <si>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</si>
  <si>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</si>
  <si>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</si>
  <si>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</si>
  <si>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</si>
  <si>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</si>
  <si>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</si>
  <si>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</si>
  <si>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</si>
  <si>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</si>
  <si>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</si>
  <si>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</si>
  <si>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</si>
  <si>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</si>
  <si>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</si>
  <si>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</si>
  <si>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</si>
  <si>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</si>
  <si>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</si>
  <si>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</si>
  <si>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</si>
  <si>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</si>
  <si>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</si>
  <si>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</si>
  <si>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</si>
  <si>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</si>
  <si>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</si>
  <si>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</si>
  <si>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</si>
  <si>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</si>
  <si>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</si>
  <si>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</si>
  <si>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</si>
  <si>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</si>
  <si>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</si>
  <si>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</si>
  <si>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</si>
  <si>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</si>
  <si>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</si>
  <si>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</si>
  <si>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</si>
  <si>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</si>
  <si>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</si>
  <si>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</si>
  <si>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</si>
  <si>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</si>
  <si>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</si>
  <si>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</si>
  <si>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</si>
  <si>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</si>
  <si>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</si>
  <si>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</si>
  <si>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</si>
  <si>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</si>
  <si>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</si>
  <si>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</si>
  <si>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</si>
  <si>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</si>
  <si>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</si>
  <si>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</si>
  <si>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</si>
  <si>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</si>
  <si>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</si>
  <si>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</si>
  <si>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</si>
  <si>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</si>
  <si>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</si>
  <si>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</si>
  <si>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</si>
  <si>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</si>
  <si>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</si>
  <si>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</si>
  <si>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</si>
  <si>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</si>
  <si>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</si>
  <si>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</si>
  <si>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</si>
  <si>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</si>
  <si>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</si>
  <si>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</si>
  <si>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</si>
  <si>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</si>
  <si>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</si>
  <si>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</si>
  <si>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</si>
  <si>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</si>
  <si>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</si>
  <si>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</si>
  <si>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</si>
  <si>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</si>
  <si>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</si>
  <si>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</si>
  <si>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</si>
  <si>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</si>
  <si>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</si>
  <si>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</si>
  <si>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</si>
  <si>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</si>
  <si>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</si>
  <si>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</si>
  <si>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</si>
  <si>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</si>
  <si>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</si>
  <si>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</si>
  <si>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</si>
  <si>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</si>
  <si>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</si>
  <si>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</si>
  <si>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</si>
  <si>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</si>
  <si>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</si>
  <si>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</si>
  <si>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</si>
  <si>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</si>
  <si>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</si>
  <si>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</si>
  <si>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</si>
  <si>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</si>
  <si>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</si>
  <si>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</si>
  <si>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</si>
  <si>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</si>
  <si>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</si>
  <si>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</si>
  <si>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</si>
  <si>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</si>
  <si>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</si>
  <si>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</si>
  <si>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</si>
  <si>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</si>
  <si>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</si>
  <si>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</si>
  <si>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</si>
  <si>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</si>
  <si>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</si>
  <si>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</si>
  <si>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</si>
  <si>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</si>
  <si>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</si>
  <si>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</si>
  <si>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</si>
  <si>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</si>
  <si>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</si>
  <si>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</si>
  <si>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</si>
  <si>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</si>
  <si>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</si>
  <si>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</si>
  <si>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</si>
  <si>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</si>
  <si>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</si>
  <si>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</si>
  <si>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</si>
  <si>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</si>
  <si>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</si>
  <si>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</si>
  <si>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</si>
  <si>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</si>
  <si>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</si>
  <si>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</si>
  <si>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</si>
  <si>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</si>
  <si>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</si>
  <si>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</si>
  <si>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</si>
  <si>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</si>
  <si>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</si>
  <si>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</si>
  <si>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</si>
  <si>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</si>
  <si>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</si>
  <si>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</si>
  <si>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</si>
  <si>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</si>
  <si>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</si>
  <si>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</si>
  <si>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</si>
  <si>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</si>
  <si>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</si>
  <si>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</si>
  <si>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</si>
  <si>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</si>
  <si>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</si>
  <si>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</si>
  <si>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</si>
  <si>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</si>
  <si>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</si>
  <si>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</si>
  <si>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</si>
  <si>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</si>
  <si>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</si>
  <si>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</si>
  <si>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</si>
  <si>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</si>
  <si>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</si>
  <si>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</si>
  <si>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</si>
  <si>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</si>
  <si>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</si>
  <si>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</si>
  <si>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</si>
  <si>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</si>
  <si>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</si>
  <si>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</si>
  <si>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</si>
  <si>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</si>
  <si>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</si>
  <si>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</si>
  <si>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</si>
  <si>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</si>
  <si>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</si>
  <si>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</si>
  <si>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</si>
  <si>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</si>
  <si>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</si>
  <si>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</si>
  <si>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</si>
  <si>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</si>
  <si>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</si>
  <si>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</si>
  <si>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</si>
  <si>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</si>
  <si>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</si>
  <si>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</si>
  <si>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</si>
  <si>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</si>
  <si>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</si>
  <si>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</si>
  <si>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</si>
  <si>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</si>
  <si>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</si>
  <si>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</si>
  <si>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</si>
  <si>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</si>
  <si>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</si>
  <si>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</si>
  <si>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</si>
  <si>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</si>
  <si>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</si>
  <si>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</si>
  <si>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</si>
  <si>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</si>
  <si>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</si>
  <si>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</si>
  <si>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</si>
  <si>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</si>
  <si>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</si>
  <si>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</si>
  <si>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</si>
  <si>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</si>
  <si>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</si>
  <si>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</si>
  <si>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</si>
  <si>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</si>
  <si>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</si>
  <si>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</si>
  <si>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</si>
  <si>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</si>
  <si>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</si>
  <si>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</si>
  <si>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</si>
  <si>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</si>
  <si>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</si>
  <si>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</si>
  <si>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</si>
  <si>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</si>
  <si>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</si>
  <si>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</si>
  <si>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</si>
  <si>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</si>
  <si>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</si>
  <si>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</si>
  <si>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</si>
  <si>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</si>
  <si>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</si>
  <si>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</si>
  <si>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</si>
  <si>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</si>
  <si>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</si>
  <si>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</si>
  <si>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</si>
  <si>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</si>
  <si>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</si>
  <si>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</si>
  <si>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</si>
  <si>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</si>
  <si>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</si>
  <si>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</si>
  <si>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</si>
  <si>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</si>
  <si>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</si>
  <si>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</si>
  <si>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</si>
  <si>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</si>
  <si>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</si>
  <si>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</si>
  <si>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</si>
  <si>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</si>
  <si>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</si>
  <si>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</si>
  <si>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</si>
  <si>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</si>
  <si>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</si>
  <si>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</si>
  <si>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</si>
  <si>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</si>
  <si>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</si>
  <si>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</si>
  <si>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</si>
  <si>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</si>
  <si>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</si>
  <si>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</si>
  <si>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</si>
  <si>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</si>
  <si>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</si>
  <si>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</si>
  <si>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</si>
  <si>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</si>
  <si>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</si>
  <si>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</si>
  <si>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</si>
  <si>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</si>
  <si>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</si>
  <si>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</si>
  <si>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</si>
  <si>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</si>
  <si>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</si>
  <si>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</si>
  <si>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</si>
  <si>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</si>
  <si>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</si>
  <si>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</si>
  <si>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</si>
  <si>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</si>
  <si>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</si>
  <si>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</si>
  <si>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</si>
  <si>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</si>
  <si>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</si>
  <si>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</si>
  <si>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</si>
  <si>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</si>
  <si>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</si>
  <si>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</si>
  <si>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</si>
  <si>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</si>
  <si>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</si>
  <si>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</si>
  <si>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</si>
  <si>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</si>
  <si>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</si>
  <si>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</si>
  <si>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</si>
  <si>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</si>
  <si>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</si>
  <si>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</si>
  <si>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</si>
  <si>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</si>
  <si>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</si>
  <si>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</si>
  <si>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</si>
  <si>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</si>
  <si>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</si>
  <si>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</si>
  <si>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</si>
  <si>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</si>
  <si>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</si>
  <si>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</si>
  <si>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</si>
  <si>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</si>
  <si>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</si>
  <si>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</si>
  <si>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</si>
  <si>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</si>
  <si>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</si>
  <si>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</si>
  <si>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</si>
  <si>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</si>
  <si>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</si>
  <si>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</si>
  <si>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</si>
  <si>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</si>
  <si>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</si>
  <si>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</si>
  <si>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</si>
  <si>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</si>
  <si>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</si>
  <si>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</si>
  <si>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</si>
  <si>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</si>
  <si>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</si>
  <si>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</si>
  <si>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</si>
  <si>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</si>
  <si>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</si>
  <si>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</si>
  <si>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</si>
  <si>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</si>
  <si>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</si>
  <si>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</si>
  <si>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</si>
  <si>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</si>
  <si>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</si>
  <si>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</si>
  <si>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</si>
  <si>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</si>
  <si>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</si>
  <si>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</si>
  <si>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</si>
  <si>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</si>
  <si>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</si>
  <si>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</si>
  <si>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</si>
  <si>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</si>
  <si>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</si>
  <si>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</si>
  <si>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</si>
  <si>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</si>
  <si>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</si>
  <si>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</si>
  <si>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</si>
  <si>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</si>
  <si>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</si>
  <si>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</si>
  <si>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</si>
  <si>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</si>
  <si>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</si>
  <si>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</si>
  <si>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</si>
  <si>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</si>
  <si>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</si>
  <si>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</si>
  <si>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</si>
  <si>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</si>
  <si>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</si>
  <si>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</si>
  <si>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</si>
  <si>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</si>
  <si>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</si>
  <si>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</si>
  <si>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</si>
  <si>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</si>
  <si>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</si>
  <si>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</si>
  <si>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</si>
  <si>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</si>
  <si>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</si>
  <si>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</si>
  <si>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</si>
  <si>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</si>
  <si>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</si>
  <si>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</si>
  <si>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</si>
  <si>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</si>
  <si>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</si>
  <si>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</si>
  <si>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</si>
  <si>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</si>
  <si>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</si>
  <si>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</si>
  <si>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</si>
  <si>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</si>
  <si>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</si>
  <si>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</si>
  <si>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</si>
  <si>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</si>
  <si>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</si>
  <si>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</si>
  <si>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</si>
  <si>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</si>
  <si>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</si>
  <si>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</si>
  <si>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</si>
  <si>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</si>
  <si>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</si>
  <si>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</si>
  <si>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</si>
  <si>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</si>
  <si>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</si>
  <si>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</si>
  <si>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</si>
  <si>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</si>
  <si>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</si>
  <si>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</si>
  <si>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</si>
  <si>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</si>
  <si>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</si>
  <si>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</si>
  <si>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</si>
  <si>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</si>
  <si>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</si>
  <si>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</si>
  <si>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</si>
  <si>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</si>
  <si>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</si>
  <si>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</si>
  <si>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</si>
  <si>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</si>
  <si>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</si>
  <si>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</si>
  <si>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</si>
  <si>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</si>
  <si>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</si>
  <si>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</si>
  <si>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</si>
  <si>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</si>
  <si>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</si>
  <si>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</si>
  <si>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</si>
  <si>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</si>
  <si>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</si>
  <si>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</si>
  <si>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</si>
  <si>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</si>
  <si>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</si>
  <si>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</si>
  <si>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</si>
  <si>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</si>
  <si>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</si>
  <si>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</si>
  <si>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</si>
  <si>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</si>
  <si>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</si>
  <si>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</si>
  <si>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</si>
  <si>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</si>
  <si>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</si>
  <si>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</si>
  <si>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</si>
  <si>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</si>
  <si>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</si>
  <si>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</si>
  <si>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</si>
  <si>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</si>
  <si>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</si>
  <si>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</si>
  <si>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</si>
  <si>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</si>
  <si>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</si>
  <si>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</si>
  <si>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</si>
  <si>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</si>
  <si>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</si>
  <si>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</si>
  <si>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</si>
  <si>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</si>
  <si>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</si>
  <si>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</si>
  <si>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</si>
  <si>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</si>
  <si>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</si>
  <si>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</si>
  <si>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</si>
  <si>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</si>
  <si>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</si>
  <si>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</si>
  <si>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</si>
  <si>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</si>
  <si>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</si>
  <si>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</si>
  <si>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</si>
  <si>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</si>
  <si>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</si>
  <si>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</si>
  <si>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</si>
  <si>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</si>
  <si>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</si>
  <si>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</si>
  <si>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</si>
  <si>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</si>
  <si>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</si>
  <si>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</si>
  <si>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</si>
  <si>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</si>
  <si>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</si>
  <si>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</si>
  <si>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</si>
  <si>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</si>
  <si>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</si>
  <si>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</si>
  <si>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</si>
  <si>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</si>
  <si>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</si>
  <si>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</si>
  <si>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</si>
  <si>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</si>
  <si>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</si>
  <si>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</si>
  <si>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</si>
  <si>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</si>
  <si>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</si>
  <si>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</si>
  <si>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</si>
  <si>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</si>
  <si>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</si>
  <si>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</si>
  <si>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</si>
  <si>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</si>
  <si>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</si>
  <si>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</si>
  <si>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</si>
  <si>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</si>
  <si>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</si>
  <si>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</si>
  <si>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</si>
  <si>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</si>
  <si>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</si>
  <si>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</si>
  <si>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</si>
  <si>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</si>
  <si>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</si>
  <si>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</si>
  <si>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</si>
  <si>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</si>
  <si>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</si>
  <si>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</si>
  <si>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</si>
  <si>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</si>
  <si>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</si>
  <si>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</si>
  <si>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</si>
  <si>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</si>
  <si>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</si>
  <si>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</si>
  <si>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</si>
  <si>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</si>
  <si>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</si>
  <si>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</si>
  <si>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</si>
  <si>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</si>
  <si>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</si>
  <si>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</si>
  <si>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</si>
  <si>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</si>
  <si>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</si>
  <si>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</si>
  <si>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</si>
  <si>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</si>
  <si>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</si>
  <si>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</si>
  <si>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</si>
  <si>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</si>
  <si>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</si>
  <si>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</si>
  <si>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</si>
  <si>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</si>
  <si>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</si>
  <si>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</si>
  <si>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</si>
  <si>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</si>
  <si>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</si>
  <si>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</si>
  <si>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</si>
  <si>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</si>
  <si>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</si>
  <si>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</si>
  <si>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</si>
  <si>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</si>
  <si>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</si>
  <si>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</si>
  <si>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</si>
  <si>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</si>
  <si>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</si>
  <si>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</si>
  <si>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</si>
  <si>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</si>
  <si>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</si>
  <si>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</si>
  <si>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</si>
  <si>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</si>
  <si>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</si>
  <si>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</si>
  <si>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</si>
  <si>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</si>
  <si>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</si>
  <si>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</si>
  <si>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</si>
  <si>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</si>
  <si>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</si>
  <si>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</si>
  <si>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</si>
  <si>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</si>
  <si>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</si>
  <si>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</si>
  <si>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</si>
  <si>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</si>
  <si>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</si>
  <si>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</si>
  <si>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</si>
  <si>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</si>
  <si>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</si>
  <si>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</si>
  <si>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</si>
  <si>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</si>
  <si>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</si>
  <si>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</si>
  <si>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</si>
  <si>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</si>
  <si>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</si>
  <si>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</si>
  <si>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</si>
  <si>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</si>
  <si>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</si>
  <si>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</si>
  <si>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</si>
  <si>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</si>
  <si>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</si>
  <si>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</si>
  <si>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</si>
  <si>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</si>
  <si>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</si>
  <si>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</si>
  <si>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</si>
  <si>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</si>
  <si>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</si>
  <si>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</si>
  <si>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</si>
  <si>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</si>
  <si>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</si>
  <si>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</si>
  <si>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</si>
  <si>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</si>
  <si>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</si>
  <si>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</si>
  <si>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</si>
  <si>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</si>
  <si>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</si>
  <si>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</si>
  <si>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</si>
  <si>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</si>
  <si>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</si>
  <si>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</si>
  <si>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</si>
  <si>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</si>
  <si>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</si>
  <si>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</si>
  <si>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</si>
  <si>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</si>
  <si>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</si>
  <si>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</si>
  <si>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</si>
  <si>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</si>
  <si>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</si>
  <si>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</si>
  <si>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</si>
  <si>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</si>
  <si>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</si>
  <si>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</si>
  <si>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</si>
  <si>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</si>
  <si>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</si>
  <si>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</si>
  <si>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</si>
  <si>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</si>
  <si>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</si>
  <si>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</si>
  <si>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</si>
  <si>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</si>
  <si>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</si>
  <si>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</si>
  <si>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</si>
  <si>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</si>
  <si>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</si>
  <si>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</si>
  <si>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</si>
  <si>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</si>
  <si>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</si>
  <si>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</si>
  <si>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</si>
  <si>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</si>
  <si>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</si>
  <si>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</si>
  <si>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</si>
  <si>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</si>
  <si>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</si>
  <si>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</si>
  <si>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</si>
  <si>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</si>
  <si>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</si>
  <si>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</si>
  <si>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</si>
  <si>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</si>
  <si>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</si>
  <si>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</si>
  <si>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</si>
  <si>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</si>
  <si>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</si>
  <si>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</si>
  <si>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</si>
  <si>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</si>
  <si>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</si>
  <si>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</si>
  <si>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</si>
  <si>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</si>
  <si>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</si>
  <si>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</si>
  <si>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</si>
  <si>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</si>
  <si>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</si>
  <si>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</si>
  <si>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</si>
  <si>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</si>
  <si>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</si>
  <si>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</si>
  <si>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</si>
  <si>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</si>
  <si>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</si>
  <si>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</si>
  <si>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</si>
  <si>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</si>
  <si>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</si>
  <si>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</si>
  <si>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</si>
  <si>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</si>
  <si>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</si>
  <si>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</si>
  <si>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</si>
  <si>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</si>
  <si>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</si>
  <si>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</si>
  <si>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</si>
  <si>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</si>
  <si>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</si>
  <si>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</si>
  <si>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</si>
  <si>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</si>
  <si>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</si>
  <si>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</si>
  <si>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</si>
  <si>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</si>
  <si>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</si>
  <si>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</si>
  <si>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</si>
  <si>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</si>
  <si>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</si>
  <si>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</si>
  <si>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</si>
  <si>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</si>
  <si>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</si>
  <si>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</si>
  <si>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</si>
  <si>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</si>
  <si>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</si>
  <si>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</si>
  <si>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</si>
  <si>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</si>
  <si>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</si>
  <si>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</si>
  <si>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</si>
  <si>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</si>
  <si>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</si>
  <si>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</si>
  <si>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</si>
  <si>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</si>
  <si>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</si>
  <si>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</si>
  <si>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</si>
  <si>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</si>
  <si>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</si>
  <si>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</si>
  <si>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</si>
  <si>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</si>
  <si>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</si>
  <si>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</si>
  <si>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</si>
  <si>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</si>
  <si>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</si>
  <si>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</si>
  <si>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</si>
  <si>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</si>
  <si>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</si>
  <si>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</si>
  <si>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</si>
  <si>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</si>
  <si>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</si>
  <si>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</si>
  <si>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</si>
  <si>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</si>
  <si>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</si>
  <si>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</si>
  <si>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</si>
  <si>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</si>
  <si>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</si>
  <si>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</si>
  <si>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</si>
  <si>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</si>
  <si>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</si>
  <si>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</si>
  <si>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</si>
  <si>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</si>
  <si>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</si>
  <si>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</si>
  <si>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</si>
  <si>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</si>
  <si>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</si>
  <si>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</si>
  <si>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</si>
  <si>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</si>
  <si>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</si>
  <si>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</si>
  <si>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</si>
  <si>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</si>
  <si>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</si>
  <si>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</si>
  <si>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</si>
  <si>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</si>
  <si>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</si>
  <si>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</si>
  <si>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</si>
  <si>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</si>
  <si>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</si>
  <si>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</si>
  <si>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</si>
  <si>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</si>
  <si>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</si>
  <si>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</si>
  <si>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</si>
  <si>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</si>
  <si>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</si>
  <si>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</si>
  <si>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</si>
  <si>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</si>
  <si>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</si>
  <si>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</si>
  <si>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</si>
  <si>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</si>
  <si>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</si>
  <si>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</si>
  <si>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</si>
  <si>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</si>
  <si>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</si>
  <si>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</si>
  <si>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</si>
  <si>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</si>
  <si>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</si>
  <si>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</si>
  <si>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</si>
  <si>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</si>
  <si>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</si>
  <si>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</si>
  <si>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</si>
  <si>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</si>
  <si>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</si>
  <si>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</si>
  <si>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</si>
  <si>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</si>
  <si>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</si>
  <si>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</si>
  <si>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</si>
  <si>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</si>
  <si>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</si>
  <si>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</si>
  <si>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</si>
  <si>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</si>
  <si>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</si>
  <si>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</si>
  <si>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</si>
  <si>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</si>
  <si>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</si>
  <si>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</si>
  <si>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</si>
  <si>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</si>
  <si>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</si>
  <si>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</si>
  <si>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</si>
  <si>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</si>
  <si>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</si>
  <si>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</si>
  <si>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</si>
  <si>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</si>
  <si>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</si>
  <si>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</si>
  <si>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</si>
  <si>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</si>
  <si>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</si>
  <si>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</si>
  <si>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</si>
  <si>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</si>
  <si>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</si>
  <si>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</si>
  <si>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</si>
  <si>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</si>
  <si>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</si>
  <si>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</si>
  <si>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</si>
  <si>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</si>
  <si>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</si>
  <si>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</si>
  <si>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</si>
  <si>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</si>
  <si>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</si>
  <si>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</si>
  <si>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</si>
  <si>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</si>
  <si>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</si>
  <si>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</si>
  <si>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</si>
  <si>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</si>
  <si>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</si>
  <si>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</si>
  <si>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</si>
  <si>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</si>
  <si>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</si>
  <si>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</si>
  <si>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</si>
  <si>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</si>
  <si>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</si>
  <si>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</si>
  <si>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</si>
  <si>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</si>
  <si>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</si>
  <si>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</si>
  <si>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</si>
  <si>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</si>
  <si>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</si>
  <si>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</si>
  <si>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</si>
  <si>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</si>
  <si>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</si>
  <si>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</si>
  <si>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</si>
  <si>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</si>
  <si>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</si>
  <si>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</si>
  <si>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</si>
  <si>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</si>
  <si>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</si>
  <si>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</si>
  <si>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</si>
  <si>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</si>
  <si>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</si>
  <si>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</si>
  <si>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</si>
  <si>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</si>
  <si>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</si>
  <si>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</si>
  <si>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</si>
  <si>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</si>
  <si>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</si>
  <si>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</si>
  <si>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</si>
  <si>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</si>
  <si>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</si>
  <si>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</si>
  <si>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</si>
  <si>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</si>
  <si>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</si>
  <si>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</si>
  <si>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</si>
  <si>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</si>
  <si>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</si>
  <si>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</si>
  <si>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</si>
  <si>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</si>
  <si>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</si>
  <si>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</si>
  <si>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</si>
  <si>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</si>
  <si>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</si>
  <si>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</si>
  <si>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</si>
  <si>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</si>
  <si>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</si>
  <si>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</si>
  <si>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</si>
  <si>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</si>
  <si>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</si>
  <si>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</si>
  <si>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</si>
  <si>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</si>
  <si>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</si>
  <si>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</si>
  <si>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</si>
  <si>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</si>
  <si>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</si>
  <si>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</si>
  <si>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</si>
  <si>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</si>
  <si>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</si>
  <si>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</si>
  <si>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</si>
  <si>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</si>
  <si>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</si>
  <si>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</si>
  <si>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</si>
  <si>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</si>
  <si>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</si>
  <si>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</si>
  <si>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</si>
  <si>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</si>
  <si>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</si>
  <si>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</si>
  <si>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</si>
  <si>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</si>
  <si>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</si>
  <si>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</si>
  <si>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</si>
  <si>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</si>
  <si>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</si>
  <si>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</si>
  <si>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</si>
  <si>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</si>
  <si>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</si>
  <si>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</si>
  <si>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</si>
  <si>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</si>
  <si>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</si>
  <si>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</si>
  <si>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</si>
  <si>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</si>
  <si>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</si>
  <si>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</si>
  <si>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</si>
  <si>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</si>
  <si>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</si>
  <si>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</si>
  <si>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</si>
  <si>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</si>
  <si>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</si>
  <si>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</si>
  <si>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</si>
  <si>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</si>
  <si>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</si>
  <si>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</si>
  <si>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</si>
  <si>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</si>
  <si>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</si>
  <si>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</si>
  <si>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</si>
  <si>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</si>
  <si>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</si>
  <si>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</si>
  <si>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</si>
  <si>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</si>
  <si>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</si>
  <si>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</si>
  <si>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</si>
  <si>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</si>
  <si>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</si>
  <si>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</si>
  <si>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</si>
  <si>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</si>
  <si>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</si>
  <si>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</si>
  <si>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</si>
  <si>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</si>
  <si>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</si>
  <si>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</si>
  <si>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</si>
  <si>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</si>
  <si>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</si>
  <si>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</si>
  <si>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</si>
  <si>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</si>
  <si>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</si>
  <si>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</si>
  <si>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</si>
  <si>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</si>
  <si>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</si>
  <si>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</si>
  <si>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</si>
  <si>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</si>
  <si>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</si>
  <si>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</si>
  <si>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</si>
  <si>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</si>
  <si>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</si>
  <si>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</si>
  <si>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</si>
  <si>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</si>
  <si>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</si>
  <si>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</si>
  <si>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</si>
  <si>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</si>
  <si>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</si>
  <si>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</si>
  <si>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</si>
  <si>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</si>
  <si>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</si>
  <si>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</si>
  <si>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</si>
  <si>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</si>
  <si>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</si>
  <si>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</si>
  <si>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</si>
  <si>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</si>
  <si>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</si>
  <si>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</si>
  <si>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</si>
  <si>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</si>
  <si>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</si>
  <si>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</si>
  <si>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</si>
  <si>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</si>
  <si>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</si>
  <si>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</si>
  <si>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</si>
  <si>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</si>
  <si>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</si>
  <si>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</si>
  <si>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</si>
  <si>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</si>
  <si>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</si>
  <si>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</si>
  <si>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</si>
  <si>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</si>
  <si>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</si>
  <si>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</si>
  <si>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</si>
  <si>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</si>
  <si>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</si>
  <si>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</si>
  <si>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</si>
  <si>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</si>
  <si>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</si>
  <si>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</si>
  <si>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</si>
  <si>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</si>
  <si>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</si>
  <si>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</si>
  <si>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</si>
  <si>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</si>
  <si>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</si>
  <si>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</si>
  <si>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</si>
  <si>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</si>
  <si>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</si>
  <si>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</si>
  <si>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</si>
  <si>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</si>
  <si>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</si>
  <si>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</si>
  <si>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</si>
  <si>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</si>
  <si>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</si>
  <si>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</si>
  <si>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</si>
  <si>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</si>
  <si>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</si>
  <si>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</si>
  <si>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</si>
  <si>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</si>
  <si>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</si>
  <si>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</si>
  <si>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</si>
  <si>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</si>
  <si>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</si>
  <si>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</si>
  <si>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</si>
  <si>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</si>
  <si>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</si>
  <si>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</si>
  <si>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</si>
  <si>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</si>
  <si>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</si>
  <si>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</si>
  <si>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</si>
  <si>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</si>
  <si>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</si>
  <si>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</si>
  <si>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</si>
  <si>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</si>
  <si>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</si>
  <si>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</si>
  <si>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</si>
  <si>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</si>
  <si>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</si>
  <si>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</si>
  <si>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</si>
  <si>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</si>
  <si>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</si>
  <si>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</si>
  <si>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</si>
  <si>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</si>
  <si>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</si>
  <si>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</si>
  <si>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</si>
  <si>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</si>
  <si>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</si>
  <si>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</si>
  <si>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</si>
  <si>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</si>
  <si>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</si>
  <si>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</si>
  <si>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</si>
  <si>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</si>
  <si>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</si>
  <si>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</si>
  <si>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</si>
  <si>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</si>
  <si>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</si>
  <si>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</si>
  <si>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</si>
  <si>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</si>
  <si>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</si>
  <si>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</si>
  <si>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</si>
  <si>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</si>
  <si>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</si>
  <si>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</si>
  <si>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</si>
  <si>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</si>
  <si>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</si>
  <si>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</si>
  <si>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</si>
  <si>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</si>
  <si>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</si>
  <si>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</si>
  <si>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</si>
  <si>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</si>
  <si>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</si>
  <si>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</si>
  <si>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</si>
  <si>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</si>
  <si>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</si>
  <si>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</si>
  <si>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</si>
  <si>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</si>
  <si>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</si>
  <si>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</si>
  <si>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</si>
  <si>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</si>
  <si>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</si>
  <si>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</si>
  <si>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</si>
  <si>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</si>
  <si>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</si>
  <si>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</si>
  <si>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</si>
  <si>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</si>
  <si>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</si>
  <si>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</si>
  <si>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</si>
  <si>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</si>
  <si>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</si>
  <si>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</si>
  <si>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</si>
  <si>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</si>
  <si>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</si>
  <si>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</si>
  <si>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</si>
  <si>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</si>
  <si>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</si>
  <si>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</si>
  <si>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</si>
  <si>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</si>
  <si>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</si>
  <si>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</si>
  <si>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</si>
  <si>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</si>
  <si>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</si>
  <si>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</si>
  <si>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</si>
  <si>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</si>
  <si>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</si>
  <si>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</si>
  <si>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</si>
  <si>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</si>
  <si>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</si>
  <si>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</si>
  <si>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</si>
  <si>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</si>
  <si>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</si>
  <si>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</si>
  <si>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</si>
  <si>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</si>
  <si>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</si>
  <si>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</si>
  <si>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</si>
  <si>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</si>
  <si>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</si>
  <si>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</si>
  <si>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</si>
  <si>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</si>
  <si>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</si>
  <si>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</si>
  <si>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</si>
  <si>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</si>
  <si>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</si>
  <si>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</si>
  <si>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</si>
  <si>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</si>
  <si>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</si>
  <si>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</si>
  <si>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</si>
  <si>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</si>
  <si>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</si>
  <si>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</si>
  <si>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</si>
  <si>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</si>
  <si>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</si>
  <si>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</si>
  <si>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</si>
  <si>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</si>
  <si>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</si>
  <si>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</si>
  <si>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</si>
  <si>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</si>
  <si>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</si>
  <si>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</si>
  <si>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</si>
  <si>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</si>
  <si>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</si>
  <si>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</si>
  <si>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</si>
  <si>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</si>
  <si>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</si>
  <si>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</si>
  <si>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</si>
  <si>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</si>
  <si>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</si>
  <si>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</si>
  <si>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</si>
  <si>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</si>
  <si>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</si>
  <si>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</si>
  <si>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</si>
  <si>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</si>
  <si>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</si>
  <si>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</si>
  <si>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</si>
  <si>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</si>
  <si>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</si>
  <si>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</si>
  <si>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</si>
  <si>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</si>
  <si>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</si>
  <si>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</si>
  <si>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</si>
  <si>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</si>
  <si>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</si>
  <si>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</si>
  <si>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</si>
  <si>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</si>
  <si>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</si>
  <si>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</si>
  <si>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</si>
  <si>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</si>
  <si>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</si>
  <si>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</si>
  <si>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</si>
  <si>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</si>
  <si>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</si>
  <si>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</si>
  <si>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</si>
  <si>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</si>
  <si>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</si>
  <si>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</si>
  <si>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</si>
  <si>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</si>
  <si>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</si>
  <si>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</si>
  <si>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</si>
  <si>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</si>
  <si>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</si>
  <si>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</si>
  <si>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</si>
  <si>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</si>
  <si>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</si>
  <si>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</si>
  <si>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</si>
  <si>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</si>
  <si>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</si>
  <si>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</si>
  <si>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</si>
  <si>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</si>
  <si>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</si>
  <si>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</si>
  <si>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</si>
  <si>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</si>
  <si>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</si>
  <si>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</si>
  <si>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</si>
  <si>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</si>
  <si>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</si>
  <si>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</si>
  <si>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</si>
  <si>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</si>
  <si>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</si>
  <si>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</si>
  <si>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</si>
  <si>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</si>
  <si>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</si>
  <si>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</si>
  <si>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</si>
  <si>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</si>
  <si>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</si>
  <si>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</si>
  <si>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</si>
  <si>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</si>
  <si>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</si>
  <si>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</si>
  <si>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</si>
  <si>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</si>
  <si>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</si>
  <si>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</si>
  <si>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</si>
  <si>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</si>
  <si>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</si>
  <si>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</si>
  <si>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</si>
  <si>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</si>
  <si>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</si>
  <si>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</si>
  <si>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</si>
  <si>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</si>
  <si>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</si>
  <si>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</si>
  <si>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</si>
  <si>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</si>
  <si>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</si>
  <si>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</si>
  <si>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</si>
  <si>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</si>
  <si>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</si>
  <si>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</si>
  <si>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</si>
  <si>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</si>
  <si>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</si>
  <si>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</si>
  <si>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</si>
  <si>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</si>
  <si>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</si>
  <si>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</si>
  <si>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</si>
  <si>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</si>
  <si>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</si>
  <si>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</si>
  <si>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</si>
  <si>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</si>
  <si>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</si>
  <si>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</si>
  <si>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</si>
  <si>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</si>
  <si>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</si>
  <si>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</si>
  <si>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</si>
  <si>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</si>
  <si>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</si>
  <si>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</si>
  <si>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</si>
  <si>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</si>
  <si>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</si>
  <si>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</si>
  <si>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</si>
  <si>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</si>
  <si>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</si>
  <si>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</si>
  <si>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</si>
  <si>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</si>
  <si>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</si>
  <si>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</si>
  <si>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</si>
  <si>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</si>
  <si>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</si>
  <si>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</si>
  <si>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</si>
  <si>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</si>
  <si>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</si>
  <si>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</si>
  <si>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</si>
  <si>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</si>
  <si>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</si>
  <si>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</si>
  <si>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</si>
  <si>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</si>
  <si>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</si>
  <si>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</si>
  <si>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</si>
  <si>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</si>
  <si>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</si>
  <si>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</si>
  <si>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</si>
  <si>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</si>
  <si>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</si>
  <si>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</si>
  <si>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</si>
  <si>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</si>
  <si>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</si>
  <si>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</si>
  <si>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</si>
  <si>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</si>
  <si>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</si>
  <si>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</si>
  <si>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</si>
  <si>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</si>
  <si>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</si>
  <si>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</si>
  <si>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</si>
  <si>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</si>
  <si>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</si>
  <si>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</si>
  <si>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</si>
  <si>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</si>
  <si>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</si>
  <si>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</si>
  <si>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</si>
  <si>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</si>
  <si>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</si>
  <si>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</si>
  <si>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</si>
  <si>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</si>
  <si>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</si>
  <si>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</si>
  <si>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</si>
  <si>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</si>
  <si>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</si>
  <si>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</si>
  <si>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</si>
  <si>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</si>
  <si>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</si>
  <si>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</si>
  <si>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</si>
  <si>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</si>
  <si>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</si>
  <si>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</si>
  <si>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</si>
  <si>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</si>
  <si>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</si>
  <si>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</si>
  <si>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</si>
  <si>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</si>
  <si>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</si>
  <si>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</si>
  <si>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</si>
  <si>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</si>
  <si>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</si>
  <si>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</si>
  <si>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</si>
  <si>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</si>
  <si>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</si>
  <si>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</si>
  <si>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</si>
  <si>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</si>
  <si>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</si>
  <si>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</si>
  <si>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</si>
  <si>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</si>
  <si>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</si>
  <si>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</si>
  <si>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</si>
  <si>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</si>
  <si>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</si>
  <si>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</si>
  <si>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</si>
  <si>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</si>
  <si>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</si>
  <si>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</si>
  <si>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</si>
  <si>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</si>
  <si>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</si>
  <si>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</si>
  <si>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</si>
  <si>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</si>
  <si>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</si>
  <si>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</si>
  <si>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</si>
  <si>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</si>
  <si>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</si>
  <si>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</si>
  <si>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</si>
  <si>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</si>
  <si>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</si>
  <si>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</si>
  <si>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</si>
  <si>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</si>
  <si>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</si>
  <si>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</si>
  <si>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</si>
  <si>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</si>
  <si>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</si>
  <si>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</si>
  <si>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</si>
  <si>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</si>
  <si>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</si>
  <si>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</si>
  <si>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</si>
  <si>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</si>
  <si>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</si>
  <si>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</si>
  <si>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</si>
  <si>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</si>
  <si>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</si>
  <si>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</si>
  <si>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</si>
  <si>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</si>
  <si>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</si>
  <si>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</si>
  <si>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</si>
  <si>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</si>
  <si>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</si>
  <si>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</si>
  <si>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</si>
  <si>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</si>
  <si>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</si>
  <si>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</si>
  <si>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</si>
  <si>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</si>
  <si>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</si>
  <si>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</si>
  <si>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</si>
  <si>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</si>
  <si>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</si>
  <si>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</si>
  <si>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</si>
  <si>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</si>
  <si>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</si>
  <si>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</si>
  <si>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</si>
  <si>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</si>
  <si>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</si>
  <si>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</si>
  <si>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</si>
  <si>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</si>
  <si>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</si>
  <si>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</si>
  <si>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</si>
  <si>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</si>
  <si>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</si>
  <si>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</si>
  <si>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</si>
  <si>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</si>
  <si>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</si>
  <si>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</si>
  <si>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</si>
  <si>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</si>
  <si>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</si>
  <si>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</si>
  <si>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</si>
  <si>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</si>
  <si>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</si>
  <si>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</si>
  <si>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</si>
  <si>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</si>
  <si>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</si>
  <si>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</si>
  <si>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</si>
  <si>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</si>
  <si>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</si>
  <si>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</si>
  <si>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</si>
  <si>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</si>
  <si>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</si>
  <si>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</si>
  <si>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</si>
  <si>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</si>
  <si>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</si>
  <si>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</si>
  <si>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</si>
  <si>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</si>
  <si>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</si>
  <si>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</si>
  <si>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</si>
  <si>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</si>
  <si>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</si>
  <si>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</si>
  <si>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</si>
  <si>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</si>
  <si>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</si>
  <si>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</si>
  <si>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</si>
  <si>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</si>
  <si>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</si>
  <si>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</si>
  <si>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</si>
  <si>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</si>
  <si>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</si>
  <si>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</si>
  <si>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</si>
  <si>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</si>
  <si>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</si>
  <si>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</si>
  <si>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</si>
  <si>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</si>
  <si>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</si>
  <si>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</si>
  <si>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</si>
  <si>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</si>
  <si>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</si>
  <si>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</si>
  <si>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</si>
  <si>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</si>
  <si>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</si>
  <si>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</si>
  <si>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</si>
  <si>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</si>
  <si>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</si>
  <si>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</si>
  <si>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</si>
  <si>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</si>
  <si>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</si>
  <si>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</si>
  <si>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</si>
  <si>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</si>
  <si>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</si>
  <si>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</si>
  <si>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</si>
  <si>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</si>
  <si>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</si>
  <si>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</si>
  <si>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</si>
  <si>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</si>
  <si>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</si>
  <si>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</si>
  <si>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</si>
  <si>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</si>
  <si>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</si>
  <si>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</si>
  <si>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</si>
  <si>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</si>
  <si>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</si>
  <si>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</si>
  <si>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</si>
  <si>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</si>
  <si>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</si>
  <si>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</si>
  <si>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</si>
  <si>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</si>
  <si>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</si>
  <si>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</si>
  <si>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</si>
  <si>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</si>
  <si>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</si>
  <si>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</si>
  <si>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</si>
  <si>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</si>
  <si>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</si>
  <si>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</si>
  <si>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</si>
  <si>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</si>
  <si>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</si>
  <si>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</si>
  <si>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</si>
  <si>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</si>
  <si>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</si>
  <si>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</si>
  <si>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</si>
  <si>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</si>
  <si>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</si>
  <si>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</si>
  <si>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</si>
  <si>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</si>
  <si>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</si>
  <si>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</si>
  <si>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</si>
  <si>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</si>
  <si>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</si>
  <si>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</si>
  <si>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</si>
  <si>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</si>
  <si>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</si>
  <si>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</si>
  <si>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</si>
  <si>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</si>
  <si>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</si>
  <si>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</si>
  <si>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</si>
  <si>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</si>
  <si>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</si>
  <si>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</si>
  <si>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</si>
  <si>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</si>
  <si>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</si>
  <si>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</si>
  <si>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</si>
  <si>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</si>
  <si>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</si>
  <si>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</si>
  <si>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</si>
  <si>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</si>
  <si>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</si>
  <si>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</si>
  <si>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</si>
  <si>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</si>
  <si>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</si>
  <si>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</si>
  <si>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</si>
  <si>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</si>
  <si>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</si>
  <si>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</si>
  <si>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</si>
  <si>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</si>
  <si>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</si>
  <si>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</si>
  <si>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</si>
  <si>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</si>
  <si>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</si>
  <si>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</si>
  <si>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</si>
  <si>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</si>
  <si>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</si>
  <si>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</si>
  <si>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</si>
  <si>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</si>
  <si>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</si>
  <si>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</si>
  <si>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</si>
  <si>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</si>
  <si>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</si>
  <si>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</si>
  <si>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</si>
  <si>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</si>
  <si>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</si>
  <si>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</si>
  <si>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</si>
  <si>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</si>
  <si>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</si>
  <si>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</si>
  <si>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</si>
  <si>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</si>
  <si>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</si>
  <si>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</si>
  <si>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</si>
  <si>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</si>
  <si>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</si>
  <si>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</si>
  <si>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</si>
  <si>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</si>
  <si>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</si>
  <si>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</si>
  <si>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</si>
  <si>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</si>
  <si>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</si>
  <si>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</si>
  <si>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</si>
  <si>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</si>
  <si>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</si>
  <si>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</si>
  <si>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</si>
  <si>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</si>
  <si>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</si>
  <si>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</si>
  <si>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</si>
  <si>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</si>
  <si>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</si>
  <si>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</si>
  <si>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</si>
  <si>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</si>
  <si>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</si>
  <si>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</si>
  <si>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</si>
  <si>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</si>
  <si>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</si>
  <si>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</si>
  <si>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</si>
  <si>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</si>
  <si>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</si>
  <si>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</si>
  <si>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</si>
  <si>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</si>
  <si>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</si>
  <si>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</si>
  <si>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</si>
  <si>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</si>
  <si>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</si>
  <si>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</si>
  <si>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</si>
  <si>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</si>
  <si>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</si>
  <si>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</si>
  <si>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</si>
  <si>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</si>
  <si>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</si>
  <si>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</si>
  <si>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</si>
  <si>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</si>
  <si>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</si>
  <si>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</si>
  <si>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</si>
  <si>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</si>
  <si>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</si>
  <si>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</si>
  <si>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</si>
  <si>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</si>
  <si>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</si>
  <si>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</si>
  <si>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</si>
  <si>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</si>
  <si>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</si>
  <si>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</si>
  <si>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</si>
  <si>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</si>
  <si>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</si>
  <si>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</si>
  <si>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</si>
  <si>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</si>
  <si>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</si>
  <si>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</si>
  <si>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</si>
  <si>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</si>
  <si>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</si>
  <si>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</si>
  <si>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</si>
  <si>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</si>
  <si>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</si>
  <si>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</si>
  <si>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</si>
  <si>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</si>
  <si>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</si>
  <si>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</si>
  <si>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</si>
  <si>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</si>
  <si>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</si>
  <si>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</si>
  <si>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</si>
  <si>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</si>
  <si>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</si>
  <si>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</si>
  <si>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</si>
  <si>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</si>
  <si>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</si>
  <si>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</si>
  <si>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</si>
  <si>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</si>
  <si>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</si>
  <si>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</si>
  <si>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</si>
  <si>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</si>
  <si>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</si>
  <si>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</si>
  <si>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</si>
  <si>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</si>
  <si>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</si>
  <si>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</si>
  <si>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</si>
  <si>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</si>
  <si>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</si>
  <si>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</si>
  <si>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</si>
  <si>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</si>
  <si>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</si>
  <si>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</si>
  <si>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</si>
  <si>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</si>
  <si>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</si>
  <si>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</si>
  <si>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</si>
  <si>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</si>
  <si>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</si>
  <si>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</si>
  <si>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</si>
  <si>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</si>
  <si>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</si>
  <si>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</si>
  <si>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</si>
  <si>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</si>
  <si>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</si>
  <si>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</si>
  <si>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</si>
  <si>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</si>
  <si>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</si>
  <si>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</si>
  <si>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</si>
  <si>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</si>
  <si>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</si>
  <si>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</si>
  <si>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</si>
  <si>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</si>
  <si>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</si>
  <si>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</si>
  <si>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</si>
  <si>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</si>
  <si>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</si>
  <si>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</si>
  <si>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</si>
  <si>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</si>
  <si>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</si>
  <si>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</si>
  <si>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</si>
  <si>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</si>
  <si>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</si>
  <si>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</si>
  <si>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</si>
  <si>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</si>
  <si>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</si>
  <si>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</si>
  <si>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</si>
  <si>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</si>
  <si>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</si>
  <si>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</si>
  <si>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</si>
  <si>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</si>
  <si>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</si>
  <si>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</si>
  <si>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</si>
  <si>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</si>
  <si>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</si>
  <si>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</si>
  <si>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</si>
  <si>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</si>
  <si>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</si>
  <si>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</si>
  <si>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</si>
  <si>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</si>
  <si>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</si>
  <si>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</si>
  <si>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</si>
  <si>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</si>
  <si>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</si>
  <si>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</si>
  <si>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</si>
  <si>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</si>
  <si>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</si>
  <si>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</si>
  <si>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</si>
  <si>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</si>
  <si>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</si>
  <si>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</si>
  <si>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</si>
  <si>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</si>
  <si>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</si>
  <si>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</si>
  <si>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</si>
  <si>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</si>
  <si>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</si>
  <si>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</si>
  <si>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</si>
  <si>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</si>
  <si>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</si>
  <si>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</si>
  <si>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</si>
  <si>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</si>
  <si>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</si>
  <si>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</si>
  <si>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</si>
  <si>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</si>
  <si>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</si>
  <si>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</si>
  <si>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</si>
  <si>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</si>
  <si>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</si>
  <si>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</si>
  <si>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</si>
  <si>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</si>
  <si>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</si>
  <si>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</si>
  <si>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</si>
  <si>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</si>
  <si>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</si>
  <si>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</si>
  <si>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</si>
  <si>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</si>
  <si>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</si>
  <si>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</si>
  <si>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</si>
  <si>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</si>
  <si>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</si>
  <si>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</si>
  <si>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</si>
  <si>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</si>
  <si>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</si>
  <si>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</si>
  <si>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</si>
  <si>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</si>
  <si>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</si>
  <si>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</si>
  <si>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</si>
  <si>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</si>
  <si>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</si>
  <si>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</si>
  <si>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</si>
  <si>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</si>
  <si>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</si>
  <si>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</si>
  <si>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</si>
  <si>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</si>
  <si>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</si>
  <si>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</si>
  <si>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</si>
  <si>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</si>
  <si>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</si>
  <si>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</si>
  <si>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</si>
  <si>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</si>
  <si>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</si>
  <si>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</si>
  <si>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</si>
  <si>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</si>
  <si>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</si>
  <si>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</si>
  <si>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</si>
  <si>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</si>
  <si>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</si>
  <si>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</si>
  <si>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</si>
  <si>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</si>
  <si>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</si>
  <si>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</si>
  <si>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</si>
  <si>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</si>
  <si>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</si>
  <si>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</si>
  <si>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</si>
  <si>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</si>
  <si>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</si>
  <si>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</si>
  <si>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</si>
  <si>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</si>
  <si>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</si>
  <si>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</si>
  <si>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</si>
  <si>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</si>
  <si>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</si>
  <si>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</si>
  <si>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</si>
  <si>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</si>
  <si>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</si>
  <si>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</si>
  <si>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</si>
  <si>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</si>
  <si>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</si>
  <si>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</si>
  <si>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</si>
  <si>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</si>
  <si>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</si>
  <si>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</si>
  <si>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</si>
  <si>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</si>
  <si>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</si>
  <si>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</si>
  <si>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</si>
  <si>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</si>
  <si>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</si>
  <si>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</si>
  <si>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</si>
  <si>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</si>
  <si>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</si>
  <si>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</si>
  <si>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</si>
  <si>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</si>
  <si>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</si>
  <si>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</si>
  <si>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</si>
  <si>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</si>
  <si>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</si>
  <si>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</si>
  <si>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</si>
  <si>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</si>
  <si>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</si>
  <si>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</si>
  <si>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</si>
  <si>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</si>
  <si>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</si>
  <si>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</si>
  <si>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</si>
  <si>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</si>
  <si>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</si>
  <si>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</si>
  <si>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</si>
  <si>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</si>
  <si>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</si>
  <si>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</si>
  <si>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</si>
  <si>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</si>
  <si>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</si>
  <si>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</si>
  <si>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</si>
  <si>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</si>
  <si>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</si>
  <si>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</si>
  <si>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</si>
  <si>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</si>
  <si>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</si>
  <si>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</si>
  <si>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</si>
  <si>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</si>
  <si>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</si>
  <si>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</si>
  <si>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</si>
  <si>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</si>
  <si>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</si>
  <si>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</si>
  <si>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</si>
  <si>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</si>
  <si>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</si>
  <si>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</si>
  <si>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</si>
  <si>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</si>
  <si>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</si>
  <si>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</si>
  <si>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</si>
  <si>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</si>
  <si>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</si>
  <si>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</si>
  <si>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</si>
  <si>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</si>
  <si>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</si>
  <si>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</si>
  <si>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</si>
  <si>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</si>
  <si>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</si>
  <si>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</si>
  <si>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</si>
  <si>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</si>
  <si>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</si>
  <si>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</si>
  <si>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</si>
  <si>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</si>
  <si>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</si>
  <si>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</si>
  <si>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</si>
  <si>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</si>
  <si>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</si>
  <si>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</si>
  <si>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</si>
  <si>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</si>
  <si>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</si>
  <si>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</si>
  <si>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</si>
  <si>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</si>
  <si>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</si>
  <si>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</si>
  <si>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</si>
  <si>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</si>
  <si>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</si>
  <si>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</si>
  <si>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</si>
  <si>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</si>
  <si>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</si>
  <si>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</si>
  <si>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</si>
  <si>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</si>
  <si>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</si>
  <si>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</si>
  <si>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</si>
  <si>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</si>
  <si>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</si>
  <si>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</si>
  <si>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</si>
  <si>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</si>
  <si>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</si>
  <si>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</si>
  <si>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</si>
  <si>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</si>
  <si>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</si>
  <si>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</si>
  <si>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</si>
  <si>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</si>
  <si>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</si>
  <si>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</si>
  <si>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</si>
  <si>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</si>
  <si>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</si>
  <si>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</si>
  <si>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</si>
  <si>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</si>
  <si>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</si>
  <si>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</si>
  <si>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</si>
  <si>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</si>
  <si>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</si>
  <si>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</si>
  <si>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</si>
  <si>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</si>
  <si>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</si>
  <si>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</si>
  <si>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</si>
  <si>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</si>
  <si>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</si>
  <si>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</si>
  <si>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</si>
  <si>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</si>
  <si>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</si>
  <si>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</si>
  <si>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</si>
  <si>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</si>
  <si>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</si>
  <si>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</si>
  <si>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</si>
  <si>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</si>
  <si>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</si>
  <si>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</si>
  <si>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</si>
  <si>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</si>
  <si>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</si>
  <si>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</si>
  <si>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</si>
  <si>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</si>
  <si>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</si>
  <si>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</si>
  <si>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</si>
  <si>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</si>
  <si>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</si>
  <si>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</si>
  <si>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</si>
  <si>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</si>
  <si>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</si>
  <si>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</si>
  <si>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</si>
  <si>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</si>
  <si>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</si>
  <si>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</si>
  <si>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</si>
  <si>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</si>
  <si>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</si>
  <si>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</si>
  <si>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</si>
  <si>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</si>
  <si>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</si>
  <si>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</si>
  <si>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</si>
  <si>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</si>
  <si>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</si>
  <si>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</si>
  <si>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</si>
  <si>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</si>
  <si>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</si>
  <si>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</si>
  <si>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</si>
  <si>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</si>
  <si>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</si>
  <si>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</si>
  <si>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</si>
  <si>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</si>
  <si>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</si>
  <si>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</si>
  <si>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</si>
  <si>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</si>
  <si>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</si>
  <si>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</si>
  <si>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</si>
  <si>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</si>
  <si>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</si>
  <si>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</si>
  <si>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</si>
  <si>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</si>
  <si>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</si>
  <si>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</si>
  <si>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</si>
  <si>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</si>
  <si>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</si>
  <si>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</si>
  <si>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</si>
  <si>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</si>
  <si>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</si>
  <si>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</si>
  <si>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</si>
  <si>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</si>
  <si>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</si>
  <si>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</si>
  <si>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</si>
  <si>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</si>
  <si>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</si>
  <si>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</si>
  <si>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</si>
  <si>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</si>
  <si>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</si>
  <si>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</si>
  <si>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</si>
  <si>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</si>
  <si>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</si>
  <si>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</si>
  <si>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</si>
  <si>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</si>
  <si>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</si>
  <si>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</si>
  <si>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</si>
  <si>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</si>
  <si>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</si>
  <si>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</si>
  <si>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</si>
  <si>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</si>
  <si>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</si>
  <si>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</si>
  <si>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</si>
  <si>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</si>
  <si>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</si>
  <si>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</si>
  <si>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</si>
  <si>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</si>
  <si>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</si>
  <si>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</si>
  <si>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</si>
  <si>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</si>
  <si>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</si>
  <si>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</si>
  <si>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</si>
  <si>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</si>
  <si>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</si>
  <si>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</si>
  <si>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</si>
  <si>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</si>
  <si>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</si>
  <si>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</si>
  <si>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</si>
  <si>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</si>
  <si>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</si>
  <si>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</si>
  <si>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</si>
  <si>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</si>
  <si>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</si>
  <si>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</si>
  <si>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</si>
  <si>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</si>
  <si>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</si>
  <si>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</si>
  <si>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</si>
  <si>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</si>
  <si>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</si>
  <si>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</si>
  <si>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</si>
  <si>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</si>
  <si>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</si>
  <si>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</si>
  <si>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</si>
  <si>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</si>
  <si>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</si>
  <si>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</si>
  <si>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</si>
  <si>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</si>
  <si>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</si>
  <si>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</si>
  <si>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</si>
  <si>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</si>
  <si>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</si>
  <si>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</si>
  <si>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</si>
  <si>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</si>
  <si>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</si>
  <si>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</si>
  <si>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</si>
  <si>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</si>
  <si>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</si>
  <si>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</si>
  <si>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</si>
  <si>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</si>
  <si>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</si>
  <si>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</si>
  <si>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</si>
  <si>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</si>
  <si>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</si>
  <si>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</si>
  <si>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</si>
  <si>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</si>
  <si>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</si>
  <si>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</si>
  <si>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</si>
  <si>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</si>
  <si>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</si>
  <si>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</si>
  <si>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</si>
  <si>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</si>
  <si>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</si>
  <si>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</si>
  <si>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</si>
  <si>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</si>
  <si>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</si>
  <si>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</si>
  <si>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</si>
  <si>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</si>
  <si>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</si>
  <si>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</si>
  <si>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</si>
  <si>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</si>
  <si>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</si>
  <si>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</si>
  <si>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</si>
  <si>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</si>
  <si>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</si>
  <si>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</si>
  <si>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</si>
  <si>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</si>
  <si>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</si>
  <si>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</si>
  <si>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</si>
  <si>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</si>
  <si>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</si>
  <si>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</si>
  <si>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</si>
  <si>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</si>
  <si>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</si>
  <si>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</si>
  <si>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</si>
  <si>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</si>
  <si>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</si>
  <si>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</si>
  <si>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</si>
  <si>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</si>
  <si>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</si>
  <si>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</si>
  <si>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</si>
  <si>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</si>
  <si>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</si>
  <si>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</si>
  <si>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</si>
  <si>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</si>
  <si>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</si>
  <si>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</si>
  <si>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</si>
  <si>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</si>
  <si>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</si>
  <si>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</si>
  <si>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</si>
  <si>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</si>
  <si>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</si>
  <si>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</si>
  <si>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</si>
  <si>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</si>
  <si>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</si>
  <si>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</si>
  <si>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</si>
  <si>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</si>
  <si>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</si>
  <si>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</si>
  <si>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</si>
  <si>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</si>
  <si>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</si>
  <si>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</si>
  <si>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</si>
  <si>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</si>
  <si>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</si>
  <si>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</si>
  <si>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</si>
  <si>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</si>
  <si>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</si>
  <si>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</si>
  <si>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</si>
  <si>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</si>
  <si>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</si>
  <si>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</si>
  <si>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</si>
  <si>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</si>
  <si>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</si>
  <si>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</si>
  <si>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</si>
  <si>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</si>
  <si>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</si>
  <si>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</si>
  <si>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</si>
  <si>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</si>
  <si>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</si>
  <si>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</si>
  <si>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</si>
  <si>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</si>
  <si>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</si>
  <si>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</si>
  <si>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</si>
  <si>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</si>
  <si>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</si>
  <si>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</si>
  <si>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</si>
  <si>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</si>
  <si>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</si>
  <si>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</si>
  <si>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</si>
  <si>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</si>
  <si>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</si>
  <si>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</si>
  <si>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</si>
  <si>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</si>
  <si>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</si>
  <si>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</si>
  <si>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</si>
  <si>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</si>
  <si>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</si>
  <si>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</si>
  <si>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</si>
  <si>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</si>
  <si>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</si>
  <si>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</si>
  <si>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</si>
  <si>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</si>
  <si>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</si>
  <si>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</si>
  <si>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</si>
  <si>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</si>
  <si>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</si>
  <si>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</si>
  <si>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</si>
  <si>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</si>
  <si>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</si>
  <si>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</si>
  <si>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</si>
  <si>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</si>
  <si>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</si>
  <si>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</si>
  <si>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</si>
  <si>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</si>
  <si>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</si>
  <si>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</si>
  <si>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</si>
  <si>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</si>
  <si>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</si>
  <si>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</si>
  <si>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</si>
  <si>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</si>
  <si>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</si>
  <si>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</si>
  <si>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</si>
  <si>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</si>
  <si>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</si>
  <si>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</si>
  <si>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</si>
  <si>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</si>
  <si>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</si>
  <si>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</si>
  <si>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</si>
  <si>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</si>
  <si>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</si>
  <si>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</si>
  <si>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</si>
  <si>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</si>
  <si>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</si>
  <si>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</si>
  <si>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</si>
  <si>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</si>
  <si>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</si>
  <si>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</si>
  <si>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</si>
  <si>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</si>
  <si>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</si>
  <si>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</si>
  <si>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</si>
  <si>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</si>
  <si>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</si>
  <si>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</si>
  <si>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</si>
  <si>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</si>
  <si>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</si>
  <si>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</si>
  <si>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</si>
  <si>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</si>
  <si>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</si>
  <si>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</si>
  <si>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</si>
  <si>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</si>
  <si>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</si>
  <si>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</si>
  <si>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</si>
  <si>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</si>
  <si>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</si>
  <si>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</si>
  <si>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</si>
  <si>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</si>
  <si>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</si>
  <si>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</si>
  <si>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</si>
  <si>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</si>
  <si>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</si>
  <si>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</si>
  <si>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</si>
  <si>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</si>
  <si>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</si>
  <si>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</si>
  <si>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</si>
  <si>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</si>
  <si>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</si>
  <si>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</si>
  <si>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</si>
  <si>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</si>
  <si>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</si>
  <si>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</si>
  <si>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</si>
  <si>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</si>
  <si>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</si>
  <si>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</si>
  <si>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</si>
  <si>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</si>
  <si>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</si>
  <si>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</si>
  <si>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</si>
  <si>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</si>
  <si>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</si>
  <si>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</si>
  <si>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</si>
  <si>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</si>
  <si>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</si>
  <si>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</si>
  <si>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</si>
  <si>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</si>
  <si>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</si>
  <si>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</si>
  <si>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</si>
  <si>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</si>
  <si>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</si>
  <si>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</si>
  <si>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</si>
  <si>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</si>
  <si>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</si>
  <si>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</si>
  <si>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</si>
  <si>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</si>
  <si>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</si>
  <si>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</si>
  <si>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</si>
  <si>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</si>
  <si>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</si>
  <si>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</si>
  <si>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</si>
  <si>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</si>
  <si>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</si>
  <si>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</si>
  <si>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</si>
  <si>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</si>
  <si>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</si>
  <si>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</si>
  <si>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</si>
  <si>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</si>
  <si>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</si>
  <si>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</si>
  <si>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</si>
  <si>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</si>
  <si>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</si>
  <si>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</si>
  <si>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</si>
  <si>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</si>
  <si>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</si>
  <si>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</si>
  <si>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</si>
  <si>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</si>
  <si>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</si>
  <si>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</si>
  <si>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</si>
  <si>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</si>
  <si>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</si>
  <si>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</si>
  <si>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</si>
  <si>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</si>
  <si>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</si>
  <si>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</si>
  <si>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</si>
  <si>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</si>
  <si>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</si>
  <si>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</si>
  <si>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</si>
  <si>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</si>
  <si>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</si>
  <si>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</si>
  <si>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</si>
  <si>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</si>
  <si>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</si>
  <si>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</si>
  <si>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</si>
  <si>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</si>
  <si>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</si>
  <si>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</si>
  <si>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</si>
  <si>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</si>
  <si>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</si>
  <si>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</si>
  <si>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</si>
  <si>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</si>
  <si>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</si>
  <si>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</si>
  <si>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</si>
  <si>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</si>
  <si>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</si>
  <si>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</si>
  <si>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</si>
  <si>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</si>
  <si>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</si>
  <si>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</si>
  <si>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</si>
  <si>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</si>
  <si>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</si>
  <si>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</si>
  <si>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</si>
  <si>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</si>
  <si>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</si>
  <si>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</si>
  <si>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</si>
  <si>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</si>
  <si>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</si>
  <si>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</si>
  <si>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</si>
  <si>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</si>
  <si>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</si>
  <si>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</si>
  <si>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</si>
  <si>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</si>
  <si>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</si>
  <si>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</si>
  <si>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</si>
  <si>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</si>
  <si>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</si>
  <si>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</si>
  <si>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</si>
  <si>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</si>
  <si>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</si>
  <si>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</si>
  <si>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</si>
  <si>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</si>
  <si>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</si>
  <si>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</si>
  <si>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</si>
  <si>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</si>
  <si>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</si>
  <si>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</si>
  <si>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</si>
  <si>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</si>
  <si>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</si>
  <si>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</si>
  <si>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</si>
  <si>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</si>
  <si>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</si>
  <si>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</si>
  <si>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</si>
  <si>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</si>
  <si>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</si>
  <si>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</si>
  <si>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</si>
  <si>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</si>
  <si>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</si>
  <si>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</si>
  <si>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</si>
  <si>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</si>
  <si>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</si>
  <si>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</si>
  <si>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</si>
  <si>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</si>
  <si>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</si>
  <si>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</si>
  <si>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</si>
  <si>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</si>
  <si>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</si>
  <si>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</si>
  <si>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</si>
  <si>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</si>
  <si>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</si>
  <si>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</si>
  <si>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</si>
  <si>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</si>
  <si>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</si>
  <si>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</si>
  <si>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</si>
  <si>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</si>
  <si>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</si>
  <si>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</si>
  <si>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</si>
  <si>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</si>
  <si>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</si>
  <si>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</si>
  <si>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</si>
  <si>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</si>
  <si>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</si>
  <si>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</si>
  <si>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</si>
  <si>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</si>
  <si>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</si>
  <si>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</si>
  <si>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</si>
  <si>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</si>
  <si>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</si>
  <si>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</si>
  <si>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</si>
  <si>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</si>
  <si>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</si>
  <si>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</si>
  <si>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</si>
  <si>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</si>
  <si>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</si>
  <si>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</si>
  <si>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</si>
  <si>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</si>
  <si>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</si>
  <si>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</si>
  <si>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</si>
  <si>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</si>
  <si>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</si>
  <si>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</si>
  <si>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</si>
  <si>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</si>
  <si>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</si>
  <si>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</si>
  <si>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</si>
  <si>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</si>
  <si>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</si>
  <si>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</si>
  <si>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</si>
  <si>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</si>
  <si>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</si>
  <si>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</si>
  <si>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</si>
  <si>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</si>
  <si>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</si>
  <si>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</si>
  <si>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</si>
  <si>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</si>
  <si>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</si>
  <si>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</si>
  <si>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</si>
  <si>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</si>
  <si>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</si>
  <si>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</si>
  <si>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</si>
  <si>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</si>
  <si>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</si>
  <si>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</si>
  <si>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</si>
  <si>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</si>
  <si>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</si>
  <si>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</si>
  <si>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</si>
  <si>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</si>
  <si>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</si>
  <si>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</si>
  <si>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</si>
  <si>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</si>
  <si>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</si>
  <si>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</si>
  <si>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</si>
  <si>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</si>
  <si>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</si>
  <si>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</si>
  <si>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</si>
  <si>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</si>
  <si>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</si>
  <si>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</si>
  <si>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</si>
  <si>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</si>
  <si>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</si>
  <si>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</si>
  <si>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</si>
  <si>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</si>
  <si>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</si>
  <si>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</si>
  <si>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</si>
  <si>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</si>
  <si>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</si>
  <si>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</si>
  <si>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</si>
  <si>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</si>
  <si>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</si>
  <si>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</si>
  <si>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</si>
  <si>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</si>
  <si>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</si>
  <si>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</si>
  <si>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</si>
  <si>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</si>
  <si>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</si>
  <si>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</si>
  <si>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</si>
  <si>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</si>
  <si>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</si>
  <si>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</si>
  <si>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</si>
  <si>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</si>
  <si>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</si>
  <si>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</si>
  <si>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</si>
  <si>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</si>
  <si>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</si>
  <si>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</si>
  <si>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</si>
  <si>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</si>
  <si>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</si>
  <si>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</si>
  <si>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</si>
  <si>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</si>
  <si>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</si>
  <si>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</si>
  <si>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</si>
  <si>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</si>
  <si>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</si>
  <si>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</si>
  <si>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</si>
  <si>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</si>
  <si>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</si>
  <si>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</si>
  <si>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</si>
  <si>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</si>
  <si>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</si>
  <si>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</si>
  <si>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</si>
  <si>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</si>
  <si>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</si>
  <si>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</si>
  <si>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</si>
  <si>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</si>
  <si>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</si>
  <si>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</si>
  <si>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</si>
  <si>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</si>
  <si>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</si>
  <si>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</si>
  <si>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</si>
  <si>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</si>
  <si>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</si>
  <si>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</si>
  <si>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</si>
  <si>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</si>
  <si>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</si>
  <si>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</si>
  <si>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</si>
  <si>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</si>
  <si>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</si>
  <si>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</si>
  <si>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</si>
  <si>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</si>
  <si>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</si>
  <si>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</si>
  <si>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</si>
  <si>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</si>
  <si>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</si>
  <si>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</si>
  <si>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</si>
  <si>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</si>
  <si>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</si>
  <si>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</si>
  <si>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</si>
  <si>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</si>
  <si>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</si>
  <si>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</si>
  <si>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</si>
  <si>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</si>
  <si>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</si>
  <si>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</si>
  <si>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</si>
  <si>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</si>
  <si>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</si>
  <si>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</si>
  <si>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</si>
  <si>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</si>
  <si>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</si>
  <si>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</si>
  <si>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</si>
  <si>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</si>
  <si>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</si>
  <si>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</si>
  <si>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</si>
  <si>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</si>
  <si>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</si>
  <si>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</si>
  <si>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</si>
  <si>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</si>
  <si>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</si>
  <si>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</si>
  <si>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</si>
  <si>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</si>
  <si>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</si>
  <si>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</si>
  <si>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</si>
  <si>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</si>
  <si>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</si>
  <si>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</si>
  <si>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</si>
  <si>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</si>
  <si>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</si>
  <si>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</si>
  <si>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</si>
  <si>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</si>
  <si>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</si>
  <si>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</si>
  <si>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</si>
  <si>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</si>
  <si>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</si>
  <si>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</si>
  <si>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</si>
  <si>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</si>
  <si>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</si>
  <si>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</si>
  <si>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</si>
  <si>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</si>
  <si>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</si>
  <si>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</si>
  <si>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</si>
  <si>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</si>
  <si>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</si>
  <si>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</si>
  <si>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</si>
  <si>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</si>
  <si>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</si>
  <si>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</si>
  <si>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</si>
  <si>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</si>
  <si>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</si>
  <si>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</si>
  <si>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</si>
  <si>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</si>
  <si>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</si>
  <si>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</si>
  <si>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</si>
  <si>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</si>
  <si>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</si>
  <si>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</si>
  <si>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</si>
  <si>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</si>
  <si>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</si>
  <si>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</si>
  <si>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</si>
  <si>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</si>
  <si>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</si>
  <si>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</si>
  <si>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</si>
  <si>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</si>
  <si>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</si>
  <si>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</si>
  <si>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</si>
  <si>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</si>
  <si>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</si>
  <si>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</si>
  <si>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</si>
  <si>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</si>
  <si>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</si>
  <si>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</si>
  <si>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</si>
  <si>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</si>
  <si>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</si>
  <si>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</si>
  <si>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</si>
  <si>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</si>
  <si>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</si>
  <si>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</si>
  <si>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</si>
  <si>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</si>
  <si>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</si>
  <si>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</si>
  <si>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</si>
  <si>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</si>
  <si>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</si>
  <si>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</si>
  <si>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</si>
  <si>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</si>
  <si>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</si>
  <si>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</si>
  <si>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</si>
  <si>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</si>
  <si>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</si>
  <si>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</si>
  <si>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</si>
  <si>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</si>
  <si>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</si>
  <si>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</si>
  <si>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</si>
  <si>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</si>
  <si>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</si>
  <si>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</si>
  <si>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</si>
  <si>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</si>
  <si>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</si>
  <si>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</si>
  <si>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</si>
  <si>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</si>
  <si>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</si>
  <si>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</si>
  <si>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</si>
  <si>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</si>
  <si>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</si>
  <si>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</si>
  <si>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</si>
  <si>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</si>
  <si>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</si>
  <si>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</si>
  <si>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</si>
  <si>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</si>
  <si>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</si>
  <si>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</si>
  <si>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</si>
  <si>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</si>
  <si>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</si>
  <si>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</si>
  <si>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</si>
  <si>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</si>
  <si>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</si>
  <si>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</si>
  <si>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</si>
  <si>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</si>
  <si>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</si>
  <si>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</si>
  <si>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</si>
  <si>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</si>
  <si>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</si>
  <si>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</si>
  <si>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</si>
  <si>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</si>
  <si>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</si>
  <si>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</si>
  <si>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</si>
  <si>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</si>
  <si>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</si>
  <si>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</si>
  <si>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</si>
  <si>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</si>
  <si>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</si>
  <si>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</si>
  <si>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</si>
  <si>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</si>
  <si>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</si>
  <si>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</si>
  <si>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</si>
  <si>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</si>
  <si>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</si>
  <si>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</si>
  <si>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</si>
  <si>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</si>
  <si>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</si>
  <si>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</si>
  <si>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</si>
  <si>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</si>
  <si>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</si>
  <si>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</si>
  <si>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</si>
  <si>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</si>
  <si>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</si>
  <si>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</si>
  <si>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</si>
  <si>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</si>
  <si>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</si>
  <si>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</si>
  <si>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</si>
  <si>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</si>
  <si>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</si>
  <si>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</si>
  <si>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</si>
  <si>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</si>
  <si>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</si>
  <si>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</si>
  <si>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</si>
  <si>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</si>
  <si>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</si>
  <si>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</si>
  <si>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</si>
  <si>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</si>
  <si>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</si>
  <si>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</si>
  <si>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</si>
  <si>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</si>
  <si>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</si>
  <si>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</si>
  <si>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</si>
  <si>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</si>
  <si>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</si>
  <si>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</si>
  <si>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</si>
  <si>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</si>
  <si>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</si>
  <si>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</si>
  <si>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</si>
  <si>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</si>
  <si>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</si>
  <si>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</si>
  <si>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</si>
  <si>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</si>
  <si>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</si>
  <si>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</si>
  <si>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</si>
  <si>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</si>
  <si>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</si>
  <si>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</si>
  <si>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</si>
  <si>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</si>
  <si>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</si>
  <si>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</si>
  <si>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</si>
  <si>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</si>
  <si>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</si>
  <si>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</si>
  <si>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</si>
  <si>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</si>
  <si>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</si>
  <si>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</si>
  <si>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</si>
  <si>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</si>
  <si>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</si>
  <si>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</si>
  <si>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</si>
  <si>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</si>
  <si>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</si>
  <si>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</si>
  <si>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</si>
  <si>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</si>
  <si>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</si>
  <si>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</si>
  <si>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</si>
  <si>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</si>
  <si>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</si>
  <si>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</si>
  <si>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</si>
  <si>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</si>
  <si>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</si>
  <si>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</si>
  <si>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</si>
  <si>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</si>
  <si>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</si>
  <si>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</si>
  <si>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</si>
  <si>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</si>
  <si>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</si>
  <si>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</si>
  <si>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</si>
  <si>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</si>
  <si>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</si>
  <si>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</si>
  <si>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</si>
  <si>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</si>
  <si>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</si>
  <si>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</si>
  <si>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</si>
  <si>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</si>
  <si>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</si>
  <si>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</si>
  <si>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</si>
  <si>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</si>
  <si>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</si>
  <si>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</si>
  <si>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</si>
  <si>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</si>
  <si>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</si>
  <si>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</si>
  <si>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</si>
  <si>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</si>
  <si>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</si>
  <si>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</si>
  <si>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</si>
  <si>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</si>
  <si>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</si>
  <si>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</si>
  <si>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</si>
  <si>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</si>
  <si>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</si>
  <si>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</si>
  <si>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</si>
  <si>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</si>
  <si>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</si>
  <si>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</si>
  <si>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</si>
  <si>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</si>
  <si>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</si>
  <si>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</si>
  <si>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</si>
  <si>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</si>
  <si>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</si>
  <si>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</si>
  <si>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</si>
  <si>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</si>
  <si>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</si>
  <si>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</si>
  <si>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</si>
  <si>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</si>
  <si>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</si>
  <si>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</si>
  <si>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</si>
  <si>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</si>
  <si>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</si>
  <si>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</si>
  <si>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</si>
  <si>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</si>
  <si>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</si>
  <si>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</si>
  <si>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</si>
  <si>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</si>
  <si>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</si>
  <si>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</si>
  <si>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</si>
  <si>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</si>
  <si>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</si>
  <si>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</si>
  <si>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</si>
  <si>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</si>
  <si>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</si>
  <si>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</si>
  <si>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</si>
  <si>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</si>
  <si>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</si>
  <si>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</si>
  <si>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</si>
  <si>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</si>
  <si>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</si>
  <si>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</si>
  <si>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</si>
  <si>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</si>
  <si>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</si>
  <si>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</si>
  <si>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</si>
  <si>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</si>
  <si>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</si>
  <si>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</si>
  <si>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</si>
  <si>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</si>
  <si>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</si>
  <si>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</si>
  <si>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</si>
  <si>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</si>
  <si>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</si>
  <si>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</si>
  <si>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</si>
  <si>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</si>
  <si>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</si>
  <si>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</si>
  <si>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</si>
  <si>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</si>
  <si>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</si>
  <si>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</si>
  <si>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</si>
  <si>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</si>
  <si>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</si>
  <si>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</si>
  <si>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</si>
  <si>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</si>
  <si>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</si>
  <si>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</si>
  <si>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</si>
  <si>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</si>
  <si>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</si>
  <si>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</si>
  <si>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</si>
  <si>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</si>
  <si>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</si>
  <si>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</si>
  <si>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</si>
  <si>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</si>
  <si>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</si>
  <si>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</si>
  <si>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</si>
  <si>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</si>
  <si>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</si>
  <si>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</si>
  <si>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</si>
  <si>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</si>
  <si>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</si>
  <si>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</si>
  <si>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</si>
  <si>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</si>
  <si>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</si>
  <si>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</si>
  <si>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</si>
  <si>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</si>
  <si>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</si>
  <si>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</si>
  <si>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</si>
  <si>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</si>
  <si>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</si>
  <si>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</si>
  <si>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</si>
  <si>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</si>
  <si>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</si>
  <si>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</si>
  <si>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</si>
  <si>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</si>
  <si>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</si>
  <si>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</si>
  <si>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</si>
  <si>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</si>
  <si>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</si>
  <si>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</si>
  <si>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</si>
  <si>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</si>
  <si>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</si>
  <si>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</si>
  <si>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</si>
  <si>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</si>
  <si>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</si>
  <si>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</si>
  <si>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</si>
  <si>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</si>
  <si>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</si>
  <si>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</si>
  <si>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</si>
  <si>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</si>
  <si>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</si>
  <si>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</si>
  <si>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</si>
  <si>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</si>
  <si>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</si>
  <si>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</si>
  <si>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</si>
  <si>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</si>
  <si>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</si>
  <si>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</si>
  <si>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</si>
  <si>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</si>
  <si>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</si>
  <si>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</si>
  <si>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</si>
  <si>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</si>
  <si>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</si>
  <si>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</si>
  <si>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</si>
  <si>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</si>
  <si>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</si>
  <si>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</si>
  <si>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</si>
  <si>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</si>
  <si>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</si>
  <si>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</si>
  <si>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</si>
  <si>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</si>
  <si>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</si>
  <si>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</si>
  <si>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</si>
  <si>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</si>
  <si>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</si>
  <si>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</si>
  <si>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</si>
  <si>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</si>
  <si>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</si>
  <si>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</si>
  <si>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</si>
  <si>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</si>
  <si>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</si>
  <si>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</si>
  <si>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</si>
  <si>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</si>
  <si>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</si>
  <si>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</si>
  <si>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</si>
  <si>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</si>
  <si>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</si>
  <si>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</si>
  <si>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</si>
  <si>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</si>
  <si>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</si>
  <si>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</si>
  <si>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</si>
  <si>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</si>
  <si>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</si>
  <si>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</si>
  <si>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</si>
  <si>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</si>
  <si>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</si>
  <si>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</si>
  <si>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</si>
  <si>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</si>
  <si>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</si>
  <si>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</si>
  <si>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</si>
  <si>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</si>
  <si>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</si>
  <si>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</si>
  <si>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</si>
  <si>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</si>
  <si>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</si>
  <si>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</si>
  <si>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</si>
  <si>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</si>
  <si>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</si>
  <si>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</si>
  <si>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</si>
  <si>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</si>
  <si>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</si>
  <si>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</si>
  <si>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</si>
  <si>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</si>
  <si>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</si>
  <si>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</si>
  <si>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</si>
  <si>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</si>
  <si>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</si>
  <si>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</si>
  <si>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</si>
  <si>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</si>
  <si>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</si>
  <si>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</si>
  <si>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</si>
  <si>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</si>
  <si>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</si>
  <si>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</si>
  <si>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</si>
  <si>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</si>
  <si>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</si>
  <si>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</si>
  <si>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</si>
  <si>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</si>
  <si>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</si>
  <si>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</si>
  <si>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</si>
  <si>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</si>
  <si>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</si>
  <si>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</si>
  <si>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</si>
  <si>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</si>
  <si>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</si>
  <si>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</si>
  <si>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</si>
  <si>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</si>
  <si>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</si>
  <si>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</si>
  <si>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</si>
  <si>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</si>
  <si>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</si>
  <si>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</si>
  <si>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</si>
  <si>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</si>
  <si>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</si>
  <si>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</si>
  <si>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</si>
  <si>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</si>
  <si>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</si>
  <si>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</si>
  <si>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</si>
  <si>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</si>
  <si>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</si>
  <si>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</si>
  <si>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</si>
  <si>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</si>
  <si>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</si>
  <si>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</si>
  <si>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</si>
  <si>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</si>
  <si>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</si>
  <si>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</si>
  <si>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</si>
  <si>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</si>
  <si>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</si>
  <si>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</si>
  <si>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</si>
  <si>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</si>
  <si>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</si>
  <si>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</si>
  <si>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</si>
  <si>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</si>
  <si>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</si>
  <si>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</si>
  <si>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</si>
  <si>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</si>
  <si>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</si>
  <si>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</si>
  <si>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</si>
  <si>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</si>
  <si>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</si>
  <si>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</si>
  <si>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</si>
  <si>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</si>
  <si>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</si>
  <si>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</si>
  <si>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</si>
  <si>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</si>
  <si>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</si>
  <si>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</si>
  <si>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</si>
  <si>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</si>
  <si>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</si>
  <si>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</si>
  <si>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</si>
  <si>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</si>
  <si>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</si>
  <si>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</si>
  <si>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</si>
  <si>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</si>
  <si>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</si>
  <si>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</si>
  <si>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</si>
  <si>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</si>
  <si>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</si>
  <si>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</si>
  <si>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</si>
  <si>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</si>
  <si>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</si>
  <si>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</si>
  <si>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</si>
  <si>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</si>
  <si>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</si>
  <si>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</si>
  <si>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</si>
  <si>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</si>
  <si>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</si>
  <si>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</si>
  <si>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</si>
  <si>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</si>
  <si>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</si>
  <si>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</si>
  <si>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</si>
  <si>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</si>
  <si>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</si>
  <si>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</si>
  <si>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</si>
  <si>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</si>
  <si>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</si>
  <si>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</si>
  <si>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</si>
  <si>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</si>
  <si>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</si>
  <si>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</si>
  <si>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</si>
  <si>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</si>
  <si>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</si>
  <si>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</si>
  <si>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</si>
  <si>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</si>
  <si>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</si>
  <si>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</si>
  <si>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</si>
  <si>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</si>
  <si>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</si>
  <si>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</si>
  <si>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</si>
  <si>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</si>
  <si>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</si>
  <si>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</si>
  <si>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</si>
  <si>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</si>
  <si>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</si>
  <si>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</si>
  <si>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</si>
  <si>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</si>
  <si>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</si>
  <si>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</si>
  <si>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</si>
  <si>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</si>
  <si>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</si>
  <si>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</si>
  <si>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</si>
  <si>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</si>
  <si>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</si>
  <si>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</si>
  <si>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</si>
  <si>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</si>
  <si>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</si>
  <si>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</si>
  <si>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</si>
  <si>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</si>
  <si>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</si>
  <si>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</si>
  <si>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</si>
  <si>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</si>
  <si>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</si>
  <si>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</si>
  <si>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</si>
  <si>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</si>
  <si>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</si>
  <si>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</si>
  <si>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</si>
  <si>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</si>
  <si>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</si>
  <si>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</si>
  <si>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</si>
  <si>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</si>
  <si>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</si>
  <si>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</si>
  <si>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</si>
  <si>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</si>
  <si>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</si>
  <si>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</si>
  <si>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</si>
  <si>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</si>
  <si>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</si>
  <si>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</si>
  <si>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</si>
  <si>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</si>
  <si>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</si>
  <si>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</si>
  <si>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</si>
  <si>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</si>
  <si>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</si>
  <si>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</si>
  <si>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</si>
  <si>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</si>
  <si>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</si>
  <si>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</si>
  <si>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</si>
  <si>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</si>
  <si>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</si>
  <si>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</si>
  <si>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</si>
  <si>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</si>
  <si>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</si>
  <si>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</si>
  <si>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</si>
  <si>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</si>
  <si>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</si>
  <si>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</si>
  <si>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</si>
  <si>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</si>
  <si>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</si>
  <si>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</si>
  <si>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</si>
  <si>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</si>
  <si>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</si>
  <si>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</si>
  <si>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</si>
  <si>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</si>
  <si>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</si>
  <si>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</si>
  <si>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</si>
  <si>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</si>
  <si>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</si>
  <si>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</si>
  <si>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</si>
  <si>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</si>
  <si>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</si>
  <si>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</si>
  <si>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</si>
  <si>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</si>
  <si>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</si>
  <si>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</si>
  <si>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</si>
  <si>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</si>
  <si>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</si>
  <si>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</si>
  <si>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</si>
  <si>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</si>
  <si>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</si>
  <si>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</si>
  <si>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</si>
  <si>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</si>
  <si>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</si>
  <si>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</si>
  <si>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</si>
  <si>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</si>
  <si>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</si>
  <si>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</si>
  <si>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</si>
  <si>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</si>
  <si>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</si>
  <si>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</si>
  <si>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</si>
  <si>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</si>
  <si>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</si>
  <si>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</si>
  <si>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</si>
  <si>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</si>
  <si>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</si>
  <si>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</si>
  <si>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</si>
  <si>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</si>
  <si>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</si>
  <si>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</si>
  <si>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</si>
  <si>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</si>
  <si>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</si>
  <si>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</si>
  <si>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</si>
  <si>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</si>
  <si>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</si>
  <si>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</si>
  <si>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</si>
  <si>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</si>
  <si>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</si>
  <si>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</si>
  <si>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</si>
  <si>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</si>
  <si>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</si>
  <si>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</si>
  <si>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</si>
  <si>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</si>
  <si>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</si>
  <si>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</si>
  <si>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</si>
  <si>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</si>
  <si>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</si>
  <si>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</si>
  <si>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</si>
  <si>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</si>
  <si>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</si>
  <si>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</si>
  <si>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</si>
  <si>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</si>
  <si>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</si>
  <si>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</si>
  <si>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</si>
  <si>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</si>
  <si>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</si>
  <si>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</si>
  <si>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</si>
  <si>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</si>
  <si>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</si>
  <si>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</si>
  <si>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</si>
  <si>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</si>
  <si>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</si>
  <si>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</si>
  <si>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</si>
  <si>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</si>
  <si>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</si>
  <si>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</si>
  <si>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</si>
  <si>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</si>
  <si>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</si>
  <si>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</si>
  <si>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</si>
  <si>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</si>
  <si>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</si>
  <si>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</si>
  <si>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</si>
  <si>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</si>
  <si>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</si>
  <si>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</si>
  <si>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</si>
  <si>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</si>
  <si>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</si>
  <si>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</si>
  <si>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</si>
  <si>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</si>
  <si>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</si>
  <si>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</si>
  <si>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</si>
  <si>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</si>
  <si>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</si>
  <si>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</si>
  <si>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</si>
  <si>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</si>
  <si>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</si>
  <si>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</si>
  <si>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</si>
  <si>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</si>
  <si>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</si>
  <si>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</si>
  <si>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</si>
  <si>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</si>
  <si>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</si>
  <si>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</si>
  <si>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</si>
  <si>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</si>
  <si>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</si>
  <si>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</si>
  <si>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</si>
  <si>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</si>
  <si>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</si>
  <si>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</si>
  <si>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</si>
  <si>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</si>
  <si>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</si>
  <si>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</si>
  <si>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</si>
  <si>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</si>
  <si>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</si>
  <si>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</si>
  <si>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</si>
  <si>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</si>
  <si>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</si>
  <si>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</si>
  <si>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</si>
  <si>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</si>
  <si>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</si>
  <si>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</si>
  <si>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</si>
  <si>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</si>
  <si>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</si>
  <si>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</si>
  <si>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</si>
  <si>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</si>
  <si>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</si>
  <si>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</si>
  <si>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</si>
  <si>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</si>
  <si>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</si>
  <si>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</si>
  <si>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</si>
  <si>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</si>
  <si>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</si>
  <si>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</si>
  <si>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</si>
  <si>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</si>
  <si>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</si>
  <si>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</si>
  <si>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</si>
  <si>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</si>
  <si>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</si>
  <si>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</si>
  <si>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</si>
  <si>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</si>
  <si>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</si>
  <si>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</si>
  <si>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</si>
  <si>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</si>
  <si>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</si>
  <si>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</si>
  <si>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</si>
  <si>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</si>
  <si>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</si>
  <si>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</si>
  <si>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</si>
  <si>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</si>
  <si>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</si>
  <si>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</si>
  <si>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</si>
  <si>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</si>
  <si>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</si>
  <si>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</si>
  <si>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</si>
  <si>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</si>
  <si>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</si>
  <si>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</si>
  <si>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</si>
  <si>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</si>
  <si>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</si>
  <si>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</si>
  <si>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</si>
  <si>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</si>
  <si>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</si>
  <si>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</si>
  <si>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</si>
  <si>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</si>
  <si>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</si>
  <si>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</si>
  <si>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</si>
  <si>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</si>
  <si>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</si>
  <si>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</si>
  <si>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</si>
  <si>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</si>
  <si>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</si>
  <si>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</si>
  <si>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</si>
  <si>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</si>
  <si>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</si>
  <si>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</si>
  <si>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</si>
  <si>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</si>
  <si>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</si>
  <si>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</si>
  <si>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</si>
  <si>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</si>
  <si>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</si>
  <si>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</si>
  <si>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</si>
  <si>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</si>
  <si>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</si>
  <si>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</si>
  <si>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</si>
  <si>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</si>
  <si>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</si>
  <si>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</si>
  <si>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</si>
  <si>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</si>
  <si>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</si>
  <si>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</si>
  <si>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</si>
  <si>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</si>
  <si>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</si>
  <si>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</si>
  <si>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</si>
  <si>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</si>
  <si>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</si>
  <si>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</si>
  <si>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</si>
  <si>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</si>
  <si>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</si>
  <si>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</si>
  <si>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</si>
  <si>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</si>
  <si>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</si>
  <si>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</si>
  <si>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</si>
  <si>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</si>
  <si>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</si>
  <si>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</si>
  <si>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</si>
  <si>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</si>
  <si>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</si>
  <si>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</si>
  <si>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</si>
  <si>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</si>
  <si>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</si>
  <si>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</si>
  <si>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</si>
  <si>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</si>
  <si>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</si>
  <si>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</si>
  <si>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</si>
  <si>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</si>
  <si>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</si>
  <si>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</si>
  <si>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</si>
  <si>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</si>
  <si>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</si>
  <si>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</si>
  <si>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</si>
  <si>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</si>
  <si>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</si>
  <si>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</si>
  <si>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</si>
  <si>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</si>
  <si>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</si>
  <si>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</si>
  <si>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</si>
  <si>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</si>
  <si>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</si>
  <si>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</si>
  <si>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</si>
  <si>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</si>
  <si>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</si>
  <si>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</si>
  <si>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</si>
  <si>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</si>
  <si>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</si>
  <si>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</si>
  <si>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</si>
  <si>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</si>
  <si>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</si>
  <si>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</si>
  <si>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</si>
  <si>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</si>
  <si>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</si>
  <si>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</si>
  <si>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</si>
  <si>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</si>
  <si>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</si>
  <si>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</si>
  <si>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</si>
  <si>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</si>
  <si>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</si>
  <si>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</si>
  <si>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</si>
  <si>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</si>
  <si>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</si>
  <si>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</si>
  <si>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</si>
  <si>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</si>
  <si>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</si>
  <si>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</si>
  <si>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</si>
  <si>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</si>
  <si>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</si>
  <si>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</si>
  <si>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</si>
  <si>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</si>
  <si>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</si>
  <si>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</si>
  <si>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</si>
  <si>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</si>
  <si>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</si>
  <si>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</si>
  <si>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</si>
  <si>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</si>
  <si>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</si>
  <si>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</si>
  <si>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</si>
  <si>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</si>
  <si>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</si>
  <si>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</si>
  <si>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</si>
  <si>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</si>
  <si>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</si>
  <si>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</si>
  <si>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</si>
  <si>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</si>
  <si>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</si>
  <si>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</si>
  <si>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</si>
  <si>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</si>
  <si>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</si>
  <si>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</si>
  <si>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</si>
  <si>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</si>
  <si>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</si>
  <si>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</si>
  <si>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</si>
  <si>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</si>
  <si>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</si>
  <si>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</si>
  <si>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</si>
  <si>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</si>
  <si>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</si>
  <si>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</si>
  <si>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</si>
  <si>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</si>
  <si>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</si>
  <si>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</si>
  <si>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</si>
  <si>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</si>
  <si>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</si>
  <si>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</si>
  <si>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</si>
  <si>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</si>
  <si>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</si>
  <si>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</si>
  <si>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</si>
  <si>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</si>
  <si>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</si>
  <si>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</si>
  <si>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</si>
  <si>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</si>
  <si>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</si>
  <si>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</si>
  <si>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</si>
  <si>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</si>
  <si>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</si>
  <si>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</si>
  <si>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</si>
  <si>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</si>
  <si>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</si>
  <si>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</si>
  <si>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</si>
  <si>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</si>
  <si>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</si>
  <si>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</si>
  <si>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</si>
  <si>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</si>
  <si>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</si>
  <si>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</si>
  <si>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</si>
  <si>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</si>
  <si>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</si>
  <si>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</si>
  <si>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</si>
  <si>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</si>
  <si>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</si>
  <si>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</si>
  <si>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</si>
  <si>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</si>
  <si>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</si>
  <si>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</si>
  <si>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</si>
  <si>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</si>
  <si>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</si>
  <si>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</si>
  <si>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</si>
  <si>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</si>
  <si>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</si>
  <si>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</si>
  <si>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</si>
  <si>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</si>
  <si>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</si>
  <si>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</si>
  <si>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</si>
  <si>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</si>
  <si>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</si>
  <si>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</si>
  <si>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</si>
  <si>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</si>
  <si>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</si>
  <si>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</si>
  <si>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</si>
  <si>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</si>
  <si>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</si>
  <si>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</si>
  <si>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</si>
  <si>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</si>
  <si>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</si>
  <si>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</si>
  <si>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</si>
  <si>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</si>
  <si>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</si>
  <si>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</si>
  <si>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</si>
  <si>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</si>
  <si>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</si>
  <si>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</si>
  <si>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</si>
  <si>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</si>
  <si>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</si>
  <si>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</si>
  <si>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</si>
  <si>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</si>
  <si>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</si>
  <si>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</si>
  <si>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</si>
  <si>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</si>
  <si>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</si>
  <si>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</si>
  <si>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</si>
  <si>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</si>
  <si>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</si>
  <si>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</si>
  <si>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</si>
  <si>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</si>
  <si>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</si>
  <si>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</si>
  <si>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</si>
  <si>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</si>
  <si>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</si>
  <si>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</si>
  <si>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</si>
  <si>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</si>
  <si>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</si>
  <si>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</si>
  <si>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</si>
  <si>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</si>
  <si>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</si>
  <si>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</si>
  <si>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</si>
  <si>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</si>
  <si>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</si>
  <si>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</si>
  <si>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</si>
  <si>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</si>
  <si>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</si>
  <si>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</si>
  <si>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</si>
  <si>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</si>
  <si>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</si>
  <si>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</si>
  <si>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</si>
  <si>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</si>
  <si>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</si>
  <si>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</si>
  <si>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</si>
  <si>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</si>
  <si>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</si>
  <si>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</si>
  <si>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</si>
  <si>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</si>
  <si>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</si>
  <si>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</si>
  <si>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</si>
  <si>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</si>
  <si>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</si>
  <si>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</si>
  <si>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</si>
  <si>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</si>
  <si>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</si>
  <si>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</si>
  <si>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</si>
  <si>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</si>
  <si>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</si>
  <si>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</si>
  <si>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</si>
  <si>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</si>
  <si>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</si>
  <si>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</si>
  <si>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</si>
  <si>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</si>
  <si>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</si>
  <si>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</si>
  <si>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</si>
  <si>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</si>
  <si>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</si>
  <si>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</si>
  <si>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</si>
  <si>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</si>
  <si>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</si>
  <si>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</si>
  <si>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</si>
  <si>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</si>
  <si>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</si>
  <si>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</si>
  <si>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</si>
  <si>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</si>
  <si>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</si>
  <si>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</si>
  <si>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</si>
  <si>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</si>
  <si>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</si>
  <si>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</si>
  <si>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</si>
  <si>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</si>
  <si>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</si>
  <si>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</si>
  <si>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</si>
  <si>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</si>
  <si>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</si>
  <si>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</si>
  <si>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</si>
  <si>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</si>
  <si>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</si>
  <si>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</si>
  <si>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</si>
  <si>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</si>
  <si>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</si>
  <si>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</si>
  <si>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</si>
  <si>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</si>
  <si>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</si>
  <si>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</si>
  <si>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</si>
  <si>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</si>
  <si>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</si>
  <si>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</si>
  <si>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</si>
  <si>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</si>
  <si>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</si>
  <si>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</si>
  <si>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</si>
  <si>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</si>
  <si>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</si>
  <si>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</si>
  <si>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</si>
  <si>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</si>
  <si>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</si>
  <si>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</si>
  <si>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</si>
  <si>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</si>
  <si>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</si>
  <si>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</si>
  <si>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</si>
  <si>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</si>
  <si>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</si>
  <si>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</si>
  <si>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</si>
  <si>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</si>
  <si>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</si>
  <si>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</si>
  <si>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</si>
  <si>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</si>
  <si>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</si>
  <si>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</si>
  <si>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</si>
  <si>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</si>
  <si>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</si>
  <si>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</si>
  <si>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</si>
  <si>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</si>
  <si>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</si>
  <si>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</si>
  <si>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</si>
  <si>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</si>
  <si>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</si>
  <si>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</si>
  <si>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</si>
  <si>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</si>
  <si>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</si>
  <si>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</si>
  <si>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</si>
  <si>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</si>
  <si>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</si>
  <si>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</si>
  <si>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</si>
  <si>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</si>
  <si>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</si>
  <si>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</si>
  <si>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</si>
  <si>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</si>
  <si>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</si>
  <si>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</si>
  <si>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</si>
  <si>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</si>
  <si>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</si>
  <si>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</si>
  <si>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</si>
  <si>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</si>
  <si>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</si>
  <si>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</si>
  <si>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</si>
  <si>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</si>
  <si>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</si>
  <si>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</si>
  <si>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</si>
  <si>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</si>
  <si>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</si>
  <si>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</si>
  <si>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</si>
  <si>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</si>
  <si>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</si>
  <si>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</si>
  <si>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</si>
  <si>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</si>
  <si>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</si>
  <si>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</si>
  <si>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</si>
  <si>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</si>
  <si>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</si>
  <si>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</si>
  <si>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</si>
  <si>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</si>
  <si>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</si>
  <si>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</si>
  <si>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</si>
  <si>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</si>
  <si>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</si>
  <si>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</si>
  <si>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</si>
  <si>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</si>
  <si>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</si>
  <si>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</si>
  <si>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</si>
  <si>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</si>
  <si>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</si>
  <si>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</si>
  <si>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</si>
  <si>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</si>
  <si>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</si>
  <si>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</si>
  <si>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</si>
  <si>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</si>
  <si>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</si>
  <si>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</si>
  <si>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</si>
  <si>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</si>
  <si>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</si>
  <si>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</si>
  <si>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</si>
  <si>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</si>
  <si>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</si>
  <si>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</si>
  <si>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</si>
  <si>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</si>
  <si>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</si>
  <si>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</si>
  <si>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</si>
  <si>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</si>
  <si>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</si>
  <si>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</si>
  <si>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</si>
  <si>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</si>
  <si>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</si>
  <si>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</si>
  <si>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</si>
  <si>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</si>
  <si>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</si>
  <si>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</si>
  <si>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</si>
  <si>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</si>
  <si>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</si>
  <si>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</si>
  <si>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</si>
  <si>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</si>
  <si>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</si>
  <si>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</si>
  <si>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</si>
  <si>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</si>
  <si>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</si>
  <si>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</si>
  <si>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</si>
  <si>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</si>
  <si>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</si>
  <si>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</si>
  <si>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</si>
  <si>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</si>
  <si>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</si>
  <si>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</si>
  <si>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</si>
  <si>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</si>
  <si>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</si>
  <si>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</si>
  <si>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</si>
  <si>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</si>
  <si>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</si>
  <si>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</si>
  <si>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</si>
  <si>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</si>
  <si>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</si>
  <si>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</si>
  <si>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</si>
  <si>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</si>
  <si>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</si>
  <si>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</si>
  <si>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</si>
  <si>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</si>
  <si>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</si>
  <si>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</si>
  <si>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</si>
  <si>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</si>
  <si>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</si>
  <si>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</si>
  <si>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</si>
  <si>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</si>
  <si>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</si>
  <si>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</si>
  <si>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</si>
  <si>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</si>
  <si>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</si>
  <si>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</si>
  <si>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</si>
  <si>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</si>
  <si>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</si>
  <si>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</si>
  <si>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</si>
  <si>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</si>
  <si>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</si>
  <si>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</si>
  <si>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</si>
  <si>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</si>
  <si>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</si>
  <si>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</si>
  <si>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</si>
  <si>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</si>
  <si>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</si>
  <si>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</si>
  <si>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</si>
  <si>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</si>
  <si>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</si>
  <si>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</si>
  <si>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</si>
  <si>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</si>
  <si>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</si>
  <si>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</si>
  <si>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</si>
  <si>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</si>
  <si>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</si>
  <si>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</si>
  <si>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</si>
  <si>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</si>
  <si>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</si>
  <si>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</si>
  <si>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</si>
  <si>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</si>
  <si>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</si>
  <si>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</si>
  <si>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</si>
  <si>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</si>
  <si>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</si>
  <si>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</si>
  <si>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</si>
  <si>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</si>
  <si>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</si>
  <si>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</si>
  <si>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</si>
  <si>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</si>
  <si>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</si>
  <si>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</si>
  <si>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</si>
  <si>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</si>
  <si>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</si>
  <si>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</si>
  <si>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</si>
  <si>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</si>
  <si>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</si>
  <si>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</si>
  <si>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</si>
  <si>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</si>
  <si>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</si>
  <si>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</si>
  <si>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</si>
  <si>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</si>
  <si>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</si>
  <si>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</si>
  <si>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</si>
  <si>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</si>
  <si>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</si>
  <si>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</si>
  <si>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</si>
  <si>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</si>
  <si>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</si>
  <si>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</si>
  <si>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</si>
  <si>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</si>
  <si>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</si>
  <si>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</si>
  <si>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</si>
  <si>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</si>
  <si>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</si>
  <si>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</si>
  <si>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</si>
  <si>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</si>
  <si>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</si>
  <si>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</si>
  <si>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</si>
  <si>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</si>
  <si>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</si>
  <si>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</si>
  <si>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</si>
  <si>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</si>
  <si>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</si>
  <si>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</si>
  <si>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</si>
  <si>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</si>
  <si>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</si>
  <si>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</si>
  <si>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</si>
  <si>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</si>
  <si>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</si>
  <si>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</si>
  <si>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</si>
  <si>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</si>
  <si>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</si>
  <si>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</si>
  <si>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</si>
  <si>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</si>
  <si>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</si>
  <si>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</si>
  <si>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</si>
  <si>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</si>
  <si>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</si>
  <si>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</si>
  <si>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</si>
  <si>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</si>
  <si>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</si>
  <si>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</si>
  <si>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</si>
  <si>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</si>
  <si>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</si>
  <si>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</si>
  <si>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</si>
  <si>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</si>
  <si>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</si>
  <si>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</si>
  <si>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</si>
  <si>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</si>
  <si>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</si>
  <si>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</si>
  <si>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</si>
  <si>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</si>
  <si>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</si>
  <si>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</si>
  <si>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</si>
  <si>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</si>
  <si>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</si>
  <si>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</si>
  <si>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</si>
  <si>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</si>
  <si>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</si>
  <si>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</si>
  <si>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</si>
  <si>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</si>
  <si>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</si>
  <si>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</si>
  <si>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</si>
  <si>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</si>
  <si>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</si>
  <si>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</si>
  <si>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</si>
  <si>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</si>
  <si>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</si>
  <si>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</si>
  <si>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</si>
  <si>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</si>
  <si>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</si>
  <si>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</si>
  <si>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</si>
  <si>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</si>
  <si>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</si>
  <si>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</si>
  <si>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</si>
  <si>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</si>
  <si>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</si>
  <si>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</si>
  <si>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</si>
  <si>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</si>
  <si>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</si>
  <si>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</si>
  <si>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</si>
  <si>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</si>
  <si>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</si>
  <si>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</si>
  <si>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</si>
  <si>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</si>
  <si>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</si>
  <si>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</si>
  <si>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</si>
  <si>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</si>
  <si>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</si>
  <si>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</si>
  <si>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</si>
  <si>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</si>
  <si>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</si>
  <si>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</si>
  <si>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</si>
  <si>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</si>
  <si>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</si>
  <si>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</si>
  <si>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</si>
  <si>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</si>
  <si>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</si>
  <si>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</si>
  <si>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</si>
  <si>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</si>
  <si>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</si>
  <si>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</si>
  <si>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</si>
  <si>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</si>
  <si>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</si>
  <si>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</si>
  <si>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</si>
  <si>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</si>
  <si>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</si>
  <si>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</si>
  <si>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</si>
  <si>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</si>
  <si>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</si>
  <si>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</si>
  <si>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</si>
  <si>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</si>
  <si>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</si>
  <si>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</si>
  <si>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</si>
  <si>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</si>
  <si>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</si>
  <si>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</si>
  <si>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</si>
  <si>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</si>
  <si>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</si>
  <si>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</si>
  <si>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</si>
  <si>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</si>
  <si>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</si>
  <si>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</si>
  <si>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</si>
  <si>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</si>
  <si>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</si>
  <si>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</si>
  <si>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</si>
  <si>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</si>
  <si>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</si>
  <si>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</si>
  <si>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</si>
  <si>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</si>
  <si>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</si>
  <si>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</si>
  <si>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</si>
  <si>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</si>
  <si>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</si>
  <si>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</si>
  <si>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</si>
  <si>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</si>
  <si>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</si>
  <si>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</si>
  <si>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</si>
  <si>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</si>
  <si>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</si>
  <si>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</si>
  <si>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</si>
  <si>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</si>
  <si>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</si>
  <si>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</si>
  <si>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</si>
  <si>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</si>
  <si>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</si>
  <si>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</si>
  <si>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</si>
  <si>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</si>
  <si>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</si>
  <si>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</si>
  <si>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</si>
  <si>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</si>
  <si>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</si>
  <si>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</si>
  <si>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</si>
  <si>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</si>
  <si>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</si>
  <si>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</si>
  <si>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</si>
  <si>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</si>
  <si>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</si>
  <si>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</si>
  <si>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</si>
  <si>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</si>
  <si>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</si>
  <si>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</si>
  <si>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</si>
  <si>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</si>
  <si>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</si>
  <si>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</si>
  <si>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</si>
  <si>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</si>
  <si>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</si>
  <si>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</si>
  <si>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</si>
  <si>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</si>
  <si>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</si>
  <si>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</si>
  <si>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</si>
  <si>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</si>
  <si>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</si>
  <si>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</si>
  <si>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</si>
  <si>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</si>
  <si>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</si>
  <si>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</si>
  <si>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</si>
  <si>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</si>
  <si>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</si>
  <si>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</si>
  <si>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</si>
  <si>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</si>
  <si>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</si>
  <si>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</si>
  <si>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</si>
  <si>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</si>
  <si>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</si>
  <si>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</si>
  <si>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</si>
  <si>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</si>
  <si>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</si>
  <si>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</si>
  <si>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</si>
  <si>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</si>
  <si>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</si>
  <si>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</si>
  <si>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</si>
  <si>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</si>
  <si>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</si>
  <si>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</si>
  <si>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</si>
  <si>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</si>
  <si>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</si>
  <si>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</si>
  <si>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</si>
  <si>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</si>
  <si>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</si>
  <si>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</si>
  <si>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</si>
  <si>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</si>
  <si>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</si>
  <si>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</si>
  <si>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</si>
  <si>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</si>
  <si>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</si>
  <si>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</si>
  <si>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</si>
  <si>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</si>
  <si>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</si>
  <si>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</si>
  <si>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</si>
  <si>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</si>
  <si>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</si>
  <si>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</si>
  <si>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</si>
  <si>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</si>
  <si>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</si>
  <si>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</si>
  <si>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</si>
  <si>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</si>
  <si>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</si>
  <si>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</si>
  <si>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</si>
  <si>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</si>
  <si>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</si>
  <si>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</si>
  <si>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</si>
  <si>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</si>
  <si>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</si>
  <si>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</si>
  <si>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</si>
  <si>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</si>
  <si>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</si>
  <si>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</si>
  <si>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</si>
  <si>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</si>
  <si>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</si>
  <si>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</si>
  <si>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</si>
  <si>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</si>
  <si>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</si>
  <si>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</si>
  <si>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</si>
  <si>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</si>
  <si>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</si>
  <si>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</si>
  <si>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</si>
  <si>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</si>
  <si>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</si>
  <si>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</si>
  <si>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</si>
  <si>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</si>
  <si>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</si>
  <si>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</si>
  <si>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</si>
  <si>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</si>
  <si>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</si>
  <si>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</si>
  <si>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</si>
  <si>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</si>
  <si>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</si>
  <si>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</si>
  <si>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</si>
  <si>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</si>
  <si>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</si>
  <si>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</si>
  <si>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</si>
  <si>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</si>
  <si>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</si>
  <si>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</si>
  <si>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</si>
  <si>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</si>
  <si>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</si>
  <si>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</si>
  <si>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</si>
  <si>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</si>
  <si>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</si>
  <si>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</si>
  <si>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</si>
  <si>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</si>
  <si>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</si>
  <si>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</si>
  <si>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</si>
  <si>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</si>
  <si>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</si>
  <si>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</si>
  <si>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</si>
  <si>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</si>
  <si>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</si>
  <si>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</si>
  <si>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</si>
  <si>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</si>
  <si>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</si>
  <si>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</si>
  <si>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</si>
  <si>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</si>
  <si>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</si>
  <si>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</si>
  <si>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</si>
  <si>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</si>
  <si>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</si>
  <si>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</si>
  <si>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</si>
  <si>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</si>
  <si>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</si>
  <si>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</si>
  <si>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</si>
  <si>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</si>
  <si>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</si>
  <si>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</si>
  <si>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</si>
  <si>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</si>
  <si>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</si>
  <si>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</si>
  <si>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</si>
  <si>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</si>
  <si>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</si>
  <si>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</si>
  <si>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</si>
  <si>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</si>
  <si>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</si>
  <si>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</si>
  <si>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</si>
  <si>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</si>
  <si>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</si>
  <si>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</si>
  <si>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</si>
  <si>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</si>
  <si>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</si>
  <si>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</si>
  <si>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</si>
  <si>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</si>
  <si>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</si>
  <si>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</si>
  <si>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</si>
  <si>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</si>
  <si>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</si>
  <si>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</si>
  <si>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</si>
  <si>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</si>
  <si>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</si>
  <si>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</si>
  <si>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</si>
  <si>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</si>
  <si>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</si>
  <si>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</si>
  <si>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</si>
  <si>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</si>
  <si>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</si>
  <si>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</si>
  <si>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</si>
  <si>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</si>
  <si>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</si>
  <si>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</si>
  <si>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</si>
  <si>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</si>
  <si>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</si>
  <si>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</si>
  <si>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</si>
  <si>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</si>
  <si>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</si>
  <si>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</si>
  <si>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</si>
  <si>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</si>
  <si>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</si>
  <si>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</si>
  <si>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</si>
  <si>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</si>
  <si>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</si>
  <si>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</si>
  <si>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</si>
  <si>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</si>
  <si>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</si>
  <si>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</si>
  <si>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</si>
  <si>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</si>
  <si>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</si>
  <si>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</si>
  <si>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</si>
  <si>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</si>
  <si>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</si>
  <si>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</si>
  <si>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</si>
  <si>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</si>
  <si>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</si>
  <si>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</si>
  <si>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</si>
  <si>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</si>
  <si>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</si>
  <si>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</si>
  <si>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</si>
  <si>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</si>
  <si>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</si>
  <si>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</si>
  <si>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</si>
  <si>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</si>
  <si>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</si>
  <si>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</si>
  <si>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</si>
  <si>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</si>
  <si>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</si>
  <si>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</si>
  <si>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</si>
  <si>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</si>
  <si>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</si>
  <si>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</si>
  <si>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</si>
  <si>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</si>
  <si>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</si>
  <si>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</si>
  <si>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</si>
  <si>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</si>
  <si>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</si>
  <si>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</si>
  <si>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</si>
  <si>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</si>
  <si>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</si>
  <si>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</si>
  <si>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</si>
  <si>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</si>
  <si>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</si>
  <si>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</si>
  <si>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</si>
  <si>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</si>
  <si>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</si>
  <si>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</si>
  <si>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</si>
  <si>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</si>
  <si>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</si>
  <si>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</si>
  <si>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</si>
  <si>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</si>
  <si>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</si>
  <si>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</si>
  <si>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</si>
  <si>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</si>
  <si>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</si>
  <si>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</si>
  <si>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</si>
  <si>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</si>
  <si>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</si>
  <si>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</si>
  <si>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</si>
  <si>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</si>
  <si>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</si>
  <si>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</si>
  <si>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</si>
  <si>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</si>
  <si>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</si>
  <si>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</si>
  <si>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</si>
  <si>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</si>
  <si>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</si>
  <si>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</si>
  <si>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</si>
  <si>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</si>
  <si>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</si>
  <si>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</si>
  <si>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</si>
  <si>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</si>
  <si>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</si>
  <si>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</si>
  <si>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</si>
  <si>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</si>
  <si>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</si>
  <si>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</si>
  <si>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</si>
  <si>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</si>
  <si>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</si>
  <si>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</si>
  <si>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</si>
  <si>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</si>
  <si>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</si>
  <si>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</si>
  <si>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</si>
  <si>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</si>
  <si>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</si>
  <si>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</si>
  <si>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</si>
  <si>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</si>
  <si>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</si>
  <si>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</si>
  <si>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</si>
  <si>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</si>
  <si>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</si>
  <si>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</si>
  <si>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</si>
  <si>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</si>
  <si>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</si>
  <si>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</si>
  <si>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</si>
  <si>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</si>
  <si>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</si>
  <si>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</si>
  <si>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</si>
  <si>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</si>
  <si>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</si>
  <si>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</si>
  <si>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</si>
  <si>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</si>
  <si>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</si>
  <si>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</si>
  <si>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</si>
  <si>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</si>
  <si>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</si>
  <si>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</si>
  <si>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</si>
  <si>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</si>
  <si>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</si>
  <si>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</si>
  <si>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</si>
  <si>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</si>
  <si>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</si>
  <si>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</si>
  <si>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</si>
  <si>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</si>
  <si>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</si>
  <si>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</si>
  <si>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</si>
  <si>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</si>
  <si>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</si>
  <si>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</si>
  <si>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</si>
  <si>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</si>
  <si>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</si>
  <si>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</si>
  <si>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</si>
  <si>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</si>
  <si>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</si>
  <si>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</si>
  <si>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</si>
  <si>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</si>
  <si>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</si>
  <si>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</si>
  <si>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</si>
  <si>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</si>
  <si>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</si>
  <si>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</si>
  <si>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</si>
  <si>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</si>
  <si>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</si>
  <si>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</si>
  <si>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</si>
  <si>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</si>
  <si>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</si>
  <si>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</si>
  <si>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</si>
  <si>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</si>
  <si>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</si>
  <si>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</si>
  <si>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</si>
  <si>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</si>
  <si>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</si>
  <si>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</si>
  <si>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</si>
  <si>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</si>
  <si>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</si>
  <si>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</si>
  <si>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</si>
  <si>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</si>
  <si>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</si>
  <si>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</si>
  <si>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</si>
  <si>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</si>
  <si>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</si>
  <si>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</si>
  <si>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</si>
  <si>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</si>
  <si>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</si>
  <si>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</si>
  <si>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</si>
  <si>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</si>
  <si>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</si>
  <si>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</si>
  <si>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</si>
  <si>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</si>
  <si>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</si>
  <si>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</si>
  <si>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</si>
  <si>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</si>
  <si>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</si>
  <si>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</si>
  <si>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</si>
  <si>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</si>
  <si>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</si>
  <si>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</si>
  <si>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</si>
  <si>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</si>
  <si>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</si>
  <si>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</si>
  <si>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</si>
  <si>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</si>
  <si>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</si>
  <si>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</si>
  <si>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</si>
  <si>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</si>
  <si>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</si>
  <si>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</si>
  <si>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</si>
  <si>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</si>
  <si>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</si>
  <si>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</si>
  <si>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</si>
  <si>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</si>
  <si>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</si>
  <si>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</si>
  <si>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</si>
  <si>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</si>
  <si>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</si>
  <si>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</si>
  <si>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</si>
  <si>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</si>
  <si>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</si>
  <si>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</si>
  <si>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</si>
  <si>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</si>
  <si>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</si>
  <si>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</si>
  <si>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</si>
  <si>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</si>
  <si>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</si>
  <si>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</si>
  <si>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</si>
  <si>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</si>
  <si>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</si>
  <si>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</si>
  <si>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</si>
  <si>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</si>
  <si>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</si>
  <si>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</si>
  <si>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</si>
  <si>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</si>
  <si>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</si>
  <si>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</si>
  <si>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</si>
  <si>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</si>
  <si>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</si>
  <si>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</si>
  <si>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</si>
  <si>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</si>
  <si>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</si>
  <si>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</si>
  <si>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</si>
  <si>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</si>
  <si>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</si>
  <si>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</si>
  <si>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</si>
  <si>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</si>
  <si>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</si>
  <si>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</si>
  <si>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</si>
  <si>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</si>
  <si>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</si>
  <si>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</si>
  <si>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</si>
  <si>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</si>
  <si>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</si>
  <si>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</si>
  <si>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</si>
  <si>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</si>
  <si>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</si>
  <si>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</si>
  <si>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</si>
  <si>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</si>
  <si>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</si>
  <si>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</si>
  <si>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</si>
  <si>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</si>
  <si>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</si>
  <si>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</si>
  <si>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</si>
  <si>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</si>
  <si>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</si>
  <si>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</si>
  <si>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</si>
  <si>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</si>
  <si>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</si>
  <si>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</si>
  <si>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</si>
  <si>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</si>
  <si>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</si>
  <si>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</si>
  <si>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</si>
  <si>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</si>
  <si>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</si>
  <si>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</si>
  <si>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</si>
  <si>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</si>
  <si>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</si>
  <si>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</si>
  <si>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</si>
  <si>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</si>
  <si>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</si>
  <si>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</si>
  <si>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</si>
  <si>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</si>
  <si>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</si>
  <si>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</si>
  <si>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</si>
  <si>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</si>
  <si>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</si>
  <si>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</si>
  <si>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</si>
  <si>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</si>
  <si>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</si>
  <si>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</si>
  <si>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</si>
  <si>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</si>
  <si>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</si>
  <si>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</si>
  <si>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</si>
  <si>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</si>
  <si>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</si>
  <si>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</si>
  <si>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</si>
  <si>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</si>
  <si>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</si>
  <si>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</si>
  <si>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</si>
  <si>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</si>
  <si>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</si>
  <si>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</si>
  <si>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</si>
  <si>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</si>
  <si>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</si>
  <si>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</si>
  <si>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</si>
  <si>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</si>
  <si>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</si>
  <si>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</si>
  <si>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</si>
  <si>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</si>
  <si>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</si>
  <si>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</si>
  <si>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</si>
  <si>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</si>
  <si>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</si>
  <si>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</si>
  <si>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</si>
  <si>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</si>
  <si>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</si>
  <si>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</si>
  <si>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</si>
  <si>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</si>
  <si>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</si>
  <si>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</si>
  <si>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</si>
  <si>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</si>
  <si>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</si>
  <si>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</si>
  <si>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</si>
  <si>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</si>
  <si>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</si>
  <si>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</si>
  <si>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</si>
  <si>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</si>
  <si>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</si>
  <si>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</si>
  <si>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</si>
  <si>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</si>
  <si>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</si>
  <si>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</si>
  <si>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</si>
  <si>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</si>
  <si>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</si>
  <si>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</si>
  <si>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</si>
  <si>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</si>
  <si>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</si>
  <si>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</si>
  <si>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</si>
  <si>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</si>
  <si>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</si>
  <si>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</si>
  <si>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</si>
  <si>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</si>
  <si>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</si>
  <si>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</si>
  <si>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</si>
  <si>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</si>
  <si>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</si>
  <si>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</si>
  <si>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</si>
  <si>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</si>
  <si>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</si>
  <si>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</si>
  <si>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</si>
  <si>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</si>
  <si>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</si>
  <si>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</si>
  <si>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</si>
  <si>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</si>
  <si>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</si>
  <si>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</si>
  <si>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</si>
  <si>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</si>
  <si>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</si>
  <si>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</si>
  <si>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</si>
  <si>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</si>
  <si>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</si>
  <si>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</si>
  <si>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</si>
  <si>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</si>
  <si>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</si>
  <si>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</si>
  <si>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</si>
  <si>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</si>
  <si>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</si>
  <si>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</si>
  <si>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</si>
  <si>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</si>
  <si>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</si>
  <si>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</si>
  <si>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</si>
  <si>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</si>
  <si>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</si>
  <si>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</si>
  <si>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</si>
  <si>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</si>
  <si>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</si>
  <si>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</si>
  <si>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</si>
  <si>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</si>
  <si>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</si>
  <si>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</si>
  <si>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</si>
  <si>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</si>
  <si>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</si>
  <si>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</si>
  <si>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</si>
  <si>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</si>
  <si>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</si>
  <si>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</si>
  <si>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</si>
  <si>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</si>
  <si>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</si>
  <si>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</si>
  <si>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</si>
  <si>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</si>
  <si>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</si>
  <si>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</si>
  <si>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</si>
  <si>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</si>
  <si>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</si>
  <si>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</si>
  <si>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</si>
  <si>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</si>
  <si>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</si>
  <si>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</si>
  <si>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</si>
  <si>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</si>
  <si>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</si>
  <si>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</si>
  <si>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</si>
  <si>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</si>
  <si>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</si>
  <si>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</si>
  <si>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</si>
  <si>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</si>
  <si>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</si>
  <si>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</si>
  <si>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</si>
  <si>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</si>
  <si>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</si>
  <si>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</si>
  <si>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</si>
  <si>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</si>
  <si>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</si>
  <si>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</si>
  <si>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</si>
  <si>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</si>
  <si>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</si>
  <si>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</si>
  <si>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</si>
  <si>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</si>
  <si>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</si>
  <si>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</si>
  <si>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</si>
  <si>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</si>
  <si>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</si>
  <si>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</si>
  <si>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</si>
  <si>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</si>
  <si>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</si>
  <si>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</si>
  <si>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</si>
  <si>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</si>
  <si>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</si>
  <si>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</si>
  <si>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</si>
  <si>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</si>
  <si>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</si>
  <si>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</si>
  <si>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</si>
  <si>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</si>
  <si>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</si>
  <si>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</si>
  <si>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</si>
  <si>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</si>
  <si>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</si>
  <si>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</si>
  <si>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</si>
  <si>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</si>
  <si>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</si>
  <si>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</si>
  <si>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</si>
  <si>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</si>
  <si>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</si>
  <si>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</si>
  <si>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</si>
  <si>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</si>
  <si>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</si>
  <si>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</si>
  <si>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</si>
  <si>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</si>
  <si>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</si>
  <si>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</si>
  <si>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</si>
  <si>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</si>
  <si>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</si>
  <si>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</si>
  <si>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</si>
  <si>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</si>
  <si>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</si>
  <si>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</si>
  <si>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</si>
  <si>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</si>
  <si>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</si>
  <si>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</si>
  <si>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</si>
  <si>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</si>
  <si>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</si>
  <si>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</si>
  <si>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</si>
  <si>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</si>
  <si>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</si>
  <si>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</si>
  <si>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</si>
  <si>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</si>
  <si>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</si>
  <si>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</si>
  <si>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</si>
  <si>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</si>
  <si>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</si>
  <si>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</si>
  <si>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</si>
  <si>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</si>
  <si>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</si>
  <si>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</si>
  <si>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</si>
  <si>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</si>
  <si>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</si>
  <si>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</si>
  <si>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</si>
  <si>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</si>
  <si>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</si>
  <si>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</si>
  <si>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</si>
  <si>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</si>
  <si>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</si>
  <si>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</si>
  <si>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</si>
  <si>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</si>
  <si>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</si>
  <si>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</si>
  <si>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</si>
  <si>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</si>
  <si>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</si>
  <si>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</si>
  <si>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</si>
  <si>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</si>
  <si>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</si>
  <si>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</si>
  <si>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</si>
  <si>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</si>
  <si>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</si>
  <si>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</si>
  <si>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</si>
  <si>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</si>
  <si>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</si>
  <si>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</si>
  <si>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</si>
  <si>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</si>
  <si>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</si>
  <si>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</si>
  <si>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</si>
  <si>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</si>
  <si>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</si>
  <si>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</si>
  <si>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</si>
  <si>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</si>
  <si>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</si>
  <si>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</si>
  <si>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</si>
  <si>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</si>
  <si>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</si>
  <si>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</si>
  <si>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</si>
  <si>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</si>
  <si>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</si>
  <si>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</si>
  <si>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</si>
  <si>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</si>
  <si>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</si>
  <si>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</si>
  <si>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</si>
  <si>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</si>
  <si>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</si>
  <si>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</si>
  <si>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</si>
  <si>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</si>
  <si>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</si>
  <si>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</si>
  <si>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</si>
  <si>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</si>
  <si>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</si>
  <si>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</si>
  <si>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</si>
  <si>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</si>
  <si>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</si>
  <si>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</si>
  <si>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</si>
  <si>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</si>
  <si>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</si>
  <si>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</si>
  <si>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</si>
  <si>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</si>
  <si>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</si>
  <si>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</si>
  <si>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</si>
  <si>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</si>
  <si>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</si>
  <si>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</si>
  <si>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</si>
  <si>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</si>
  <si>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</si>
  <si>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</si>
  <si>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</si>
  <si>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</si>
  <si>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</si>
  <si>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</si>
  <si>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</si>
  <si>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</si>
  <si>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</si>
  <si>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</si>
  <si>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</si>
  <si>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</si>
  <si>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</si>
  <si>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</si>
  <si>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</si>
  <si>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</si>
  <si>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</si>
  <si>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</si>
  <si>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</si>
  <si>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</si>
  <si>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</si>
  <si>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</si>
  <si>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</si>
  <si>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</si>
  <si>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</si>
  <si>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</si>
  <si>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</si>
  <si>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</si>
  <si>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</si>
  <si>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</si>
  <si>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</si>
  <si>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</si>
  <si>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</si>
  <si>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</si>
  <si>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</si>
  <si>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</si>
  <si>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</si>
  <si>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</si>
  <si>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</si>
  <si>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</si>
  <si>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</si>
  <si>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</si>
  <si>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</si>
  <si>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</si>
  <si>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</si>
  <si>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</si>
  <si>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</si>
  <si>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</si>
  <si>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</si>
  <si>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</si>
  <si>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</si>
  <si>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</si>
  <si>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</si>
  <si>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</si>
  <si>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</si>
  <si>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</si>
  <si>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</si>
  <si>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</si>
  <si>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</si>
  <si>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</si>
  <si>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</si>
  <si>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</si>
  <si>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</si>
  <si>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</si>
  <si>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</si>
  <si>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</si>
  <si>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</si>
  <si>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</si>
  <si>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</si>
  <si>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</si>
  <si>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</si>
  <si>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</si>
  <si>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</si>
  <si>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</si>
  <si>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</si>
  <si>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</si>
  <si>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</si>
  <si>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</si>
  <si>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</si>
  <si>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</si>
  <si>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</si>
  <si>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</si>
  <si>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</si>
  <si>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</si>
  <si>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</si>
  <si>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</si>
  <si>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</si>
  <si>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</si>
  <si>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</si>
  <si>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</si>
  <si>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</si>
  <si>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</si>
  <si>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</si>
  <si>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</si>
  <si>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</si>
  <si>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</si>
  <si>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</si>
  <si>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</si>
  <si>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</si>
  <si>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</si>
  <si>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</si>
  <si>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</si>
  <si>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</si>
  <si>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</si>
  <si>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</si>
  <si>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</si>
  <si>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</si>
  <si>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</si>
  <si>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</si>
  <si>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</si>
  <si>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</si>
  <si>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</si>
  <si>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</si>
  <si>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</si>
  <si>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</si>
  <si>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</si>
  <si>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</si>
  <si>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</si>
  <si>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</si>
  <si>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</si>
  <si>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</si>
  <si>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</si>
  <si>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</si>
  <si>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</si>
  <si>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</si>
  <si>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</si>
  <si>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</si>
  <si>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</si>
  <si>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</si>
  <si>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</si>
  <si>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</si>
  <si>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</si>
  <si>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</si>
  <si>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</si>
  <si>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</si>
  <si>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</si>
  <si>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</si>
  <si>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</si>
  <si>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</si>
  <si>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</si>
  <si>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</si>
  <si>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</si>
  <si>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</si>
  <si>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</si>
  <si>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</si>
  <si>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</si>
  <si>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</si>
  <si>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</si>
  <si>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</si>
  <si>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</si>
  <si>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</si>
  <si>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</si>
  <si>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</si>
  <si>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</si>
  <si>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</si>
  <si>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</si>
  <si>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</si>
  <si>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</si>
  <si>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</si>
  <si>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</si>
  <si>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</si>
  <si>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</si>
  <si>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</si>
  <si>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</si>
  <si>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</si>
  <si>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</si>
  <si>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</si>
  <si>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</si>
  <si>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</si>
  <si>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</si>
  <si>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</si>
  <si>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</si>
  <si>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</si>
  <si>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</si>
  <si>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</si>
  <si>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</si>
  <si>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</si>
  <si>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</si>
  <si>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</si>
  <si>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</si>
  <si>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</si>
  <si>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</si>
  <si>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</si>
  <si>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</si>
  <si>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</si>
  <si>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</si>
  <si>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</si>
  <si>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</si>
  <si>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</si>
  <si>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</si>
  <si>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</si>
  <si>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</si>
  <si>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</si>
  <si>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</si>
  <si>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</si>
  <si>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</si>
  <si>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</si>
  <si>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</si>
  <si>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</si>
  <si>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</si>
  <si>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</si>
  <si>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</si>
  <si>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</si>
  <si>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</si>
  <si>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</si>
  <si>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</si>
  <si>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</si>
  <si>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</si>
  <si>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</si>
  <si>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</si>
  <si>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</si>
  <si>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</si>
  <si>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</si>
  <si>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</si>
  <si>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</si>
  <si>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</si>
  <si>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</si>
  <si>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</si>
  <si>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</si>
  <si>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</si>
  <si>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</si>
  <si>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</si>
  <si>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</si>
  <si>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</si>
  <si>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</si>
  <si>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</si>
  <si>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</si>
  <si>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</si>
  <si>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</si>
  <si>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</si>
  <si>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</si>
  <si>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</si>
  <si>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</si>
  <si>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</si>
  <si>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</si>
  <si>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</si>
  <si>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</si>
  <si>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</si>
  <si>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</si>
  <si>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</si>
  <si>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</si>
  <si>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</si>
  <si>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</si>
  <si>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</si>
  <si>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</si>
  <si>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</si>
  <si>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</si>
  <si>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</si>
  <si>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</si>
  <si>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</si>
  <si>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</si>
  <si>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</si>
  <si>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</si>
  <si>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</si>
  <si>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</si>
  <si>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</si>
  <si>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</si>
  <si>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</si>
  <si>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</si>
  <si>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</si>
  <si>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</si>
  <si>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</si>
  <si>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</si>
  <si>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</si>
  <si>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</si>
  <si>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</si>
  <si>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</si>
  <si>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</si>
  <si>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</si>
  <si>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</si>
  <si>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</si>
  <si>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</si>
  <si>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</si>
  <si>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</si>
  <si>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</si>
  <si>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</si>
  <si>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</si>
  <si>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</si>
  <si>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</si>
  <si>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</si>
  <si>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</si>
  <si>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</si>
  <si>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</si>
  <si>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</si>
  <si>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</si>
  <si>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</si>
  <si>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</si>
  <si>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</si>
  <si>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</si>
  <si>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</si>
  <si>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</si>
  <si>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</si>
  <si>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</si>
  <si>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</si>
  <si>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</si>
  <si>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</si>
  <si>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</si>
  <si>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</si>
  <si>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</si>
  <si>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</si>
  <si>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</si>
  <si>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</si>
  <si>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</si>
  <si>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</si>
  <si>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</si>
  <si>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</si>
  <si>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</si>
  <si>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</si>
  <si>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</si>
  <si>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</si>
  <si>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</si>
  <si>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</si>
  <si>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</si>
  <si>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</si>
  <si>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</si>
  <si>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</si>
  <si>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</si>
  <si>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</si>
  <si>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</si>
  <si>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</si>
  <si>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</si>
  <si>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</si>
  <si>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</si>
  <si>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</si>
  <si>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</si>
  <si>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</si>
  <si>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</si>
  <si>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</si>
  <si>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</si>
  <si>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</si>
  <si>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</si>
  <si>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</si>
  <si>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</si>
  <si>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</si>
  <si>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</si>
  <si>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</si>
  <si>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</si>
  <si>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</si>
  <si>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</si>
  <si>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</si>
  <si>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</si>
  <si>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</si>
  <si>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</si>
  <si>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</si>
  <si>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</si>
  <si>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</si>
  <si>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</si>
  <si>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</si>
  <si>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</si>
  <si>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</si>
  <si>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</si>
  <si>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</si>
  <si>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</si>
  <si>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</si>
  <si>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</si>
  <si>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</si>
  <si>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</si>
  <si>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</si>
  <si>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</si>
  <si>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</si>
  <si>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</si>
  <si>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</si>
  <si>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</si>
  <si>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</si>
  <si>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</si>
  <si>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</si>
  <si>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</si>
  <si>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</si>
  <si>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</si>
  <si>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</si>
  <si>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</si>
  <si>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</si>
  <si>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</si>
  <si>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</si>
  <si>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</si>
  <si>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</si>
  <si>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</si>
  <si>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</si>
  <si>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</si>
  <si>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</si>
  <si>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</si>
  <si>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</si>
  <si>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</si>
  <si>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</si>
  <si>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</si>
  <si>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</si>
  <si>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</si>
  <si>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</si>
  <si>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</si>
  <si>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</si>
  <si>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</si>
  <si>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</si>
  <si>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</si>
  <si>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</si>
  <si>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</si>
  <si>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</si>
  <si>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</si>
  <si>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</si>
  <si>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</si>
  <si>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</si>
  <si>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</si>
  <si>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</si>
  <si>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</si>
  <si>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</si>
  <si>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</si>
  <si>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</si>
  <si>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</si>
  <si>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</si>
  <si>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</si>
  <si>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</si>
  <si>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</si>
  <si>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</si>
  <si>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</si>
  <si>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</si>
  <si>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</si>
  <si>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</si>
  <si>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</si>
  <si>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</si>
  <si>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</si>
  <si>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</si>
  <si>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</si>
  <si>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</si>
  <si>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</si>
  <si>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</si>
  <si>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</si>
  <si>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</si>
  <si>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</si>
  <si>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</si>
  <si>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</si>
  <si>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</si>
  <si>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</si>
  <si>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</si>
  <si>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</si>
  <si>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</si>
  <si>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</si>
  <si>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</si>
  <si>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</si>
  <si>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</si>
  <si>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</si>
  <si>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</si>
  <si>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</si>
  <si>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</si>
  <si>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</si>
  <si>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</si>
  <si>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</si>
  <si>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</si>
  <si>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</si>
  <si>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</si>
  <si>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</si>
  <si>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</si>
  <si>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</si>
  <si>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</si>
  <si>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</si>
  <si>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</si>
  <si>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</si>
  <si>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</si>
  <si>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</si>
  <si>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</si>
  <si>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</si>
  <si>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</si>
  <si>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</si>
  <si>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</si>
  <si>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</si>
  <si>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</si>
  <si>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</si>
  <si>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</si>
  <si>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</si>
  <si>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</si>
  <si>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</si>
  <si>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</si>
  <si>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</si>
  <si>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</si>
  <si>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</si>
  <si>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</si>
  <si>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</si>
  <si>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</si>
  <si>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</si>
  <si>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</si>
  <si>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</si>
  <si>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</si>
  <si>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</si>
  <si>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</si>
  <si>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</si>
  <si>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</si>
  <si>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</si>
  <si>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</si>
  <si>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</si>
  <si>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</si>
  <si>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</si>
  <si>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</si>
  <si>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</si>
  <si>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</si>
  <si>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</si>
  <si>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</si>
  <si>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</si>
  <si>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</si>
  <si>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</si>
  <si>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</si>
  <si>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</si>
  <si>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</si>
  <si>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</si>
  <si>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</si>
  <si>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</si>
  <si>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</si>
  <si>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</si>
  <si>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</si>
  <si>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</si>
  <si>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</si>
  <si>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</si>
  <si>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</si>
  <si>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</si>
  <si>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</si>
  <si>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</si>
  <si>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</si>
  <si>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</si>
  <si>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</si>
  <si>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</si>
  <si>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</si>
  <si>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</si>
  <si>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</si>
  <si>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</si>
  <si>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</si>
  <si>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</si>
  <si>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</si>
  <si>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</si>
  <si>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</si>
  <si>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</si>
  <si>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</si>
  <si>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</si>
  <si>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</si>
  <si>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</si>
  <si>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</si>
  <si>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</si>
  <si>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</si>
  <si>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</si>
  <si>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</si>
  <si>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</si>
  <si>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</si>
  <si>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</si>
  <si>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</si>
  <si>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</si>
  <si>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</si>
  <si>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</si>
  <si>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</si>
  <si>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</si>
  <si>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</si>
  <si>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</si>
  <si>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</si>
  <si>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</si>
  <si>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</si>
  <si>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</si>
  <si>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</si>
  <si>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</si>
  <si>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</si>
  <si>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</si>
  <si>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</si>
  <si>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</si>
  <si>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</si>
  <si>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</si>
  <si>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</si>
  <si>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</si>
  <si>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</si>
  <si>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</si>
  <si>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</si>
  <si>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</si>
  <si>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</si>
  <si>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</si>
  <si>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</si>
  <si>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</si>
  <si>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</si>
  <si>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</si>
  <si>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</si>
  <si>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</si>
  <si>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</si>
  <si>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</si>
  <si>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</si>
  <si>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</si>
  <si>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</si>
  <si>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</si>
  <si>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</si>
  <si>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</si>
  <si>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</si>
  <si>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</si>
  <si>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</si>
  <si>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</si>
  <si>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</si>
  <si>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</si>
  <si>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</si>
  <si>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</si>
  <si>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</si>
  <si>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</si>
  <si>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</si>
  <si>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</si>
  <si>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</si>
  <si>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</si>
  <si>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</si>
  <si>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</si>
  <si>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</si>
  <si>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</si>
  <si>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</si>
  <si>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</si>
  <si>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</si>
  <si>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</si>
  <si>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</si>
  <si>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</si>
  <si>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</si>
  <si>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</si>
  <si>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</si>
  <si>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</si>
  <si>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</si>
  <si>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</si>
  <si>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</si>
  <si>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</si>
  <si>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</si>
  <si>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</si>
  <si>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</si>
  <si>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</si>
  <si>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</si>
  <si>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</si>
  <si>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</si>
  <si>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</si>
  <si>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</si>
  <si>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</si>
  <si>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</si>
  <si>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</si>
  <si>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</si>
  <si>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</si>
  <si>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</si>
  <si>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</si>
  <si>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</si>
  <si>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</si>
  <si>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</si>
  <si>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</si>
  <si>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</si>
  <si>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</si>
  <si>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</si>
  <si>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</si>
  <si>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</si>
  <si>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</si>
  <si>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</si>
  <si>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</si>
  <si>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</si>
  <si>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</si>
  <si>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</si>
  <si>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</si>
  <si>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</si>
  <si>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</si>
  <si>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</si>
  <si>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</si>
  <si>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</si>
  <si>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</si>
  <si>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</si>
  <si>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</si>
  <si>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</si>
  <si>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</si>
  <si>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</si>
  <si>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</si>
  <si>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</si>
  <si>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</si>
  <si>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</si>
  <si>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</si>
  <si>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</si>
  <si>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</si>
  <si>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</si>
  <si>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</si>
  <si>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</si>
  <si>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</si>
  <si>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</si>
  <si>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</si>
  <si>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</si>
  <si>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</si>
  <si>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</si>
  <si>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</si>
  <si>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</si>
  <si>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</si>
  <si>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</si>
  <si>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</si>
  <si>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</si>
  <si>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</si>
  <si>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</si>
  <si>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</si>
  <si>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</si>
  <si>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</si>
  <si>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</si>
  <si>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</si>
  <si>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</si>
  <si>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</si>
  <si>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</si>
  <si>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</si>
  <si>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</si>
  <si>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</si>
  <si>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</si>
  <si>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</si>
  <si>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</si>
  <si>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</si>
  <si>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</si>
  <si>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</si>
  <si>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</si>
  <si>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</si>
  <si>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</si>
  <si>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</si>
  <si>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</si>
  <si>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</si>
  <si>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</si>
  <si>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</si>
  <si>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</si>
  <si>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</si>
  <si>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</si>
  <si>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</si>
  <si>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</si>
  <si>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</si>
  <si>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</si>
  <si>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</si>
  <si>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</si>
  <si>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</si>
  <si>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</si>
  <si>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</si>
  <si>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</si>
  <si>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</si>
  <si>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</si>
  <si>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</si>
  <si>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</si>
  <si>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</si>
  <si>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</si>
  <si>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</si>
  <si>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</si>
  <si>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</si>
  <si>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</si>
  <si>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</si>
  <si>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</si>
  <si>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</si>
  <si>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</si>
  <si>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</si>
  <si>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</si>
  <si>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</si>
  <si>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</si>
  <si>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</si>
  <si>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</si>
  <si>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</si>
  <si>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</si>
  <si>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</si>
  <si>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</si>
  <si>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</si>
  <si>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</si>
  <si>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</si>
  <si>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</si>
  <si>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</si>
  <si>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</si>
  <si>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</si>
  <si>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</si>
  <si>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</si>
  <si>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</si>
  <si>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</si>
  <si>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</si>
  <si>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</si>
  <si>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</si>
  <si>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</si>
  <si>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</si>
  <si>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</si>
  <si>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</si>
  <si>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</si>
  <si>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</si>
  <si>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</si>
  <si>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</si>
  <si>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</si>
  <si>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</si>
  <si>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</si>
  <si>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</si>
  <si>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</si>
  <si>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</si>
  <si>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</si>
  <si>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</si>
  <si>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</si>
  <si>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</si>
  <si>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</si>
  <si>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</si>
  <si>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</si>
  <si>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</si>
  <si>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</si>
  <si>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</si>
  <si>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</si>
  <si>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</si>
  <si>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</si>
  <si>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</si>
  <si>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</si>
  <si>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</si>
  <si>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</si>
  <si>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</si>
  <si>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</si>
  <si>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</si>
  <si>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</si>
  <si>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</si>
  <si>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</si>
  <si>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</si>
  <si>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</si>
  <si>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</si>
  <si>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</si>
  <si>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</si>
  <si>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</si>
  <si>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</si>
  <si>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</si>
  <si>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</si>
  <si>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</si>
  <si>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</si>
  <si>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</si>
  <si>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</si>
  <si>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</si>
  <si>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</si>
  <si>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</si>
  <si>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</si>
  <si>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</si>
  <si>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</si>
  <si>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</si>
  <si>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</si>
  <si>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</si>
  <si>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</si>
  <si>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</si>
  <si>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</si>
  <si>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</si>
  <si>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</si>
  <si>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</si>
  <si>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</si>
  <si>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</si>
  <si>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</si>
  <si>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</si>
  <si>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</si>
  <si>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</si>
  <si>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</si>
  <si>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</si>
  <si>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</si>
  <si>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</si>
  <si>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</si>
  <si>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</si>
  <si>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</si>
  <si>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</si>
  <si>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</si>
  <si>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</si>
  <si>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</si>
  <si>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</si>
  <si>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</si>
  <si>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</si>
  <si>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</si>
  <si>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</si>
  <si>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</si>
  <si>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</si>
  <si>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</si>
  <si>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</si>
  <si>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</si>
  <si>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</si>
  <si>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</si>
  <si>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</si>
  <si>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</si>
  <si>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</si>
  <si>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</si>
  <si>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</si>
  <si>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</si>
  <si>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</si>
  <si>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</si>
  <si>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</si>
  <si>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</si>
  <si>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</si>
  <si>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</si>
  <si>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</si>
  <si>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</si>
  <si>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</si>
  <si>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</si>
  <si>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</si>
  <si>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</si>
  <si>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</si>
  <si>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</si>
  <si>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</si>
  <si>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</si>
  <si>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</si>
  <si>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</si>
  <si>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</si>
  <si>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</si>
  <si>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</si>
  <si>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</si>
  <si>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</si>
  <si>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</si>
  <si>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</si>
  <si>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</si>
  <si>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</si>
  <si>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</si>
  <si>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</si>
  <si>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</si>
  <si>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</si>
  <si>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</si>
  <si>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</si>
  <si>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</si>
  <si>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</si>
  <si>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</si>
  <si>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</si>
  <si>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</si>
  <si>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</si>
  <si>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</si>
  <si>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</si>
  <si>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</si>
  <si>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</si>
  <si>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</si>
  <si>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</si>
  <si>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</si>
  <si>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</si>
  <si>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</si>
  <si>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</si>
  <si>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</si>
  <si>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</si>
  <si>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</si>
  <si>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</si>
  <si>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</si>
  <si>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</si>
  <si>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</si>
  <si>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</si>
  <si>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</si>
  <si>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</si>
  <si>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</si>
  <si>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</si>
  <si>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</si>
  <si>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</si>
  <si>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</si>
  <si>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</si>
  <si>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</si>
  <si>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</si>
  <si>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</si>
  <si>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</si>
  <si>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</si>
  <si>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</si>
  <si>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</si>
  <si>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</si>
  <si>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</si>
  <si>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</si>
  <si>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</si>
  <si>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</si>
  <si>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</si>
  <si>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</si>
  <si>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</si>
  <si>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</si>
  <si>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</si>
  <si>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</si>
  <si>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</si>
  <si>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</si>
  <si>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</si>
  <si>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</si>
  <si>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</si>
  <si>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</si>
  <si>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</si>
  <si>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</si>
  <si>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</si>
  <si>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</si>
  <si>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</si>
  <si>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</si>
  <si>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</si>
  <si>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</si>
  <si>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</si>
  <si>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</si>
  <si>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</si>
  <si>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</si>
  <si>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</si>
  <si>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</si>
  <si>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</si>
  <si>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</si>
  <si>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</si>
  <si>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</si>
  <si>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</si>
  <si>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</si>
  <si>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</si>
  <si>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</si>
  <si>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</si>
  <si>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</si>
  <si>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</si>
  <si>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</si>
  <si>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</si>
  <si>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</si>
  <si>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</si>
  <si>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</si>
  <si>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</si>
  <si>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</si>
  <si>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</si>
  <si>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</si>
  <si>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</si>
  <si>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</si>
  <si>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</si>
  <si>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</si>
  <si>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</si>
  <si>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</si>
  <si>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</si>
  <si>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</si>
  <si>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</si>
  <si>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</si>
  <si>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</si>
  <si>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</si>
  <si>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</si>
  <si>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</si>
  <si>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</si>
  <si>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</si>
  <si>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</si>
  <si>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</si>
  <si>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</si>
  <si>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</si>
  <si>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</si>
  <si>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</si>
  <si>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</si>
  <si>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</si>
  <si>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</si>
  <si>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</si>
  <si>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</si>
  <si>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</si>
  <si>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</si>
  <si>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</si>
  <si>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</si>
  <si>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</si>
  <si>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</si>
  <si>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</si>
  <si>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</si>
  <si>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</si>
  <si>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</si>
  <si>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</si>
  <si>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</si>
  <si>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</si>
  <si>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</si>
  <si>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</si>
  <si>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</si>
  <si>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</si>
  <si>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</si>
  <si>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</si>
  <si>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</si>
  <si>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</si>
  <si>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</si>
  <si>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</si>
  <si>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</si>
  <si>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</si>
  <si>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</si>
  <si>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</si>
  <si>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</si>
  <si>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</si>
  <si>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</si>
  <si>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</si>
  <si>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</si>
  <si>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</si>
  <si>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</si>
  <si>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</si>
  <si>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</si>
  <si>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</si>
  <si>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</si>
  <si>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</si>
  <si>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</si>
  <si>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</si>
  <si>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</si>
  <si>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</si>
  <si>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</si>
  <si>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</si>
  <si>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</si>
  <si>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</si>
  <si>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</si>
  <si>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</si>
  <si>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</si>
  <si>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</si>
  <si>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</si>
  <si>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</si>
  <si>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</si>
  <si>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</si>
  <si>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</si>
  <si>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</si>
  <si>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</si>
  <si>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</si>
  <si>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</si>
  <si>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</si>
  <si>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</si>
  <si>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</si>
  <si>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</si>
  <si>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</si>
  <si>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</si>
  <si>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</si>
  <si>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</si>
  <si>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</si>
  <si>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</si>
  <si>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</si>
  <si>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</si>
  <si>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</si>
  <si>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</si>
  <si>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</si>
  <si>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</si>
  <si>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</si>
  <si>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</si>
  <si>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</si>
  <si>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</si>
  <si>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</si>
  <si>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</si>
  <si>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</si>
  <si>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</si>
  <si>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</si>
  <si>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</si>
  <si>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</si>
  <si>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</si>
  <si>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</si>
  <si>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</si>
  <si>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</si>
  <si>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</si>
  <si>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</si>
  <si>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</si>
  <si>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</si>
  <si>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</si>
  <si>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</si>
  <si>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</si>
  <si>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</si>
  <si>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</si>
  <si>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</si>
  <si>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</si>
  <si>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</si>
  <si>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</si>
  <si>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</si>
  <si>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</si>
  <si>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</si>
  <si>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</si>
  <si>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</si>
  <si>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</si>
  <si>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</si>
  <si>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</si>
  <si>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</si>
  <si>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</si>
  <si>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</si>
  <si>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</si>
  <si>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</si>
  <si>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</si>
  <si>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</si>
  <si>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</si>
  <si>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</si>
  <si>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</si>
  <si>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</si>
  <si>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</si>
  <si>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</si>
  <si>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</si>
  <si>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</si>
  <si>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</si>
  <si>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</si>
  <si>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</si>
  <si>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</si>
  <si>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</si>
  <si>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</si>
  <si>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</si>
  <si>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</si>
  <si>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</si>
  <si>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</si>
  <si>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</si>
  <si>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</si>
  <si>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</si>
  <si>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</si>
  <si>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</si>
  <si>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</si>
  <si>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</si>
  <si>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</si>
  <si>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</si>
  <si>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</si>
  <si>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</si>
  <si>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</si>
  <si>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</si>
  <si>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</si>
  <si>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</si>
  <si>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</si>
  <si>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</si>
  <si>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</si>
  <si>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</si>
  <si>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</si>
  <si>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</si>
  <si>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</si>
  <si>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</si>
  <si>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</si>
  <si>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</si>
  <si>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</si>
  <si>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</si>
  <si>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</si>
  <si>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</si>
  <si>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</si>
  <si>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</si>
  <si>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</si>
  <si>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</si>
  <si>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</si>
  <si>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</si>
  <si>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</si>
  <si>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</si>
  <si>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</si>
  <si>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</si>
  <si>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</si>
  <si>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</si>
  <si>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</si>
  <si>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</si>
  <si>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</si>
  <si>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</si>
  <si>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</si>
  <si>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</si>
  <si>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</si>
  <si>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</si>
  <si>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</si>
  <si>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</si>
  <si>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</si>
  <si>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</si>
  <si>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</si>
  <si>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</si>
  <si>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</si>
  <si>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</si>
  <si>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</si>
  <si>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</si>
  <si>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</si>
  <si>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</si>
  <si>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</si>
  <si>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</si>
  <si>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</si>
  <si>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</si>
  <si>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</si>
  <si>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</si>
  <si>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</si>
  <si>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</si>
  <si>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</si>
  <si>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</si>
  <si>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</si>
  <si>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</si>
  <si>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</si>
  <si>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</si>
  <si>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</si>
  <si>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</si>
  <si>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</si>
  <si>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</si>
  <si>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</si>
  <si>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</si>
  <si>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</si>
  <si>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</si>
  <si>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</si>
  <si>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</si>
  <si>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</si>
  <si>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</si>
  <si>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</si>
  <si>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</si>
  <si>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</si>
  <si>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</si>
  <si>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</si>
  <si>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</si>
  <si>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</si>
  <si>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</si>
  <si>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</si>
  <si>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</si>
  <si>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</si>
  <si>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</si>
  <si>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</si>
  <si>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</si>
  <si>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</si>
  <si>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</si>
  <si>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</si>
  <si>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</si>
  <si>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</si>
  <si>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</si>
  <si>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</si>
  <si>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</si>
  <si>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</si>
  <si>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</si>
  <si>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</si>
  <si>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</si>
  <si>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</si>
  <si>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</si>
  <si>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</si>
  <si>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</si>
  <si>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</si>
  <si>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</si>
  <si>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</si>
  <si>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</si>
  <si>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</si>
  <si>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</si>
  <si>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</si>
  <si>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</si>
  <si>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</si>
  <si>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</si>
  <si>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</si>
  <si>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</si>
  <si>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</si>
  <si>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</si>
  <si>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</si>
  <si>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</si>
  <si>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</si>
  <si>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</si>
  <si>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</si>
  <si>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</si>
  <si>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</si>
  <si>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</si>
  <si>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</si>
  <si>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</si>
  <si>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</si>
  <si>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</si>
  <si>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</si>
  <si>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</si>
  <si>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</si>
  <si>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</si>
  <si>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</si>
  <si>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</si>
  <si>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</si>
  <si>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</si>
  <si>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</si>
  <si>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</si>
  <si>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</si>
  <si>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</si>
  <si>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</si>
  <si>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</si>
  <si>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</si>
  <si>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</si>
  <si>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</si>
  <si>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</si>
  <si>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</si>
  <si>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</si>
  <si>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</si>
  <si>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</si>
  <si>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</si>
  <si>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</si>
  <si>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</si>
  <si>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</si>
  <si>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</si>
  <si>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</si>
  <si>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</si>
  <si>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</si>
  <si>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</si>
  <si>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</si>
  <si>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</si>
  <si>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</si>
  <si>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</si>
  <si>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</si>
  <si>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</si>
  <si>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</si>
  <si>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</si>
  <si>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</si>
  <si>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</si>
  <si>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</si>
  <si>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</si>
  <si>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</si>
  <si>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</si>
  <si>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</si>
  <si>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</si>
  <si>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</si>
  <si>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</si>
  <si>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</si>
  <si>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</si>
  <si>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</si>
  <si>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</si>
  <si>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</si>
  <si>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</si>
  <si>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</si>
  <si>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</si>
  <si>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</si>
  <si>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</si>
  <si>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</si>
  <si>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</si>
  <si>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</si>
  <si>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</si>
  <si>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</si>
  <si>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</si>
  <si>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</si>
  <si>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</si>
  <si>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</si>
  <si>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</si>
  <si>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</si>
  <si>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</si>
  <si>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</si>
  <si>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</si>
  <si>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</si>
  <si>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</si>
  <si>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</si>
  <si>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</si>
  <si>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</si>
  <si>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</si>
  <si>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</si>
  <si>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</si>
  <si>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</si>
  <si>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</si>
  <si>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</si>
  <si>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</si>
  <si>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</si>
  <si>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</si>
  <si>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</si>
  <si>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</si>
  <si>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</si>
  <si>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</si>
  <si>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</si>
  <si>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</si>
  <si>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</si>
  <si>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</si>
  <si>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</si>
  <si>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</si>
  <si>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</si>
  <si>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</si>
  <si>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</si>
  <si>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</si>
  <si>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</si>
  <si>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</si>
  <si>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</si>
  <si>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</si>
  <si>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</si>
  <si>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</si>
  <si>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</si>
  <si>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</si>
  <si>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</si>
  <si>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</si>
  <si>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</si>
  <si>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</si>
  <si>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</si>
  <si>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</si>
  <si>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</si>
  <si>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</si>
  <si>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</si>
  <si>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</si>
  <si>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</si>
  <si>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</si>
  <si>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</si>
  <si>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</si>
  <si>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</si>
  <si>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</si>
  <si>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</si>
  <si>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</si>
  <si>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</si>
  <si>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</si>
  <si>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</si>
  <si>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</si>
  <si>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</si>
  <si>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</si>
  <si>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</si>
  <si>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</si>
  <si>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</si>
  <si>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</si>
  <si>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</si>
  <si>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</si>
  <si>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</si>
  <si>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</si>
  <si>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</si>
  <si>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</si>
  <si>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</si>
  <si>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</si>
  <si>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</si>
  <si>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</si>
  <si>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</si>
  <si>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</si>
  <si>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</si>
  <si>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</si>
  <si>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</si>
  <si>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</si>
  <si>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</si>
  <si>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</si>
  <si>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</si>
  <si>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</si>
  <si>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</si>
  <si>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</si>
  <si>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</si>
  <si>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</si>
  <si>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</si>
  <si>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</si>
  <si>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</si>
  <si>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</si>
  <si>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</si>
  <si>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</si>
  <si>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</si>
  <si>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</si>
  <si>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</si>
  <si>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</si>
  <si>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</si>
  <si>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</si>
  <si>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</si>
  <si>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</si>
  <si>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</si>
  <si>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</si>
  <si>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</si>
  <si>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</si>
  <si>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</si>
  <si>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</si>
  <si>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</si>
  <si>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</si>
  <si>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</si>
  <si>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</si>
  <si>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</si>
  <si>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</si>
  <si>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</si>
  <si>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</si>
  <si>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</si>
  <si>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</si>
  <si>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</si>
  <si>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</si>
  <si>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</si>
  <si>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</si>
  <si>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</si>
  <si>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</si>
  <si>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</si>
  <si>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</si>
  <si>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</si>
  <si>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</si>
  <si>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</si>
  <si>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</si>
  <si>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</si>
  <si>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</si>
  <si>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</si>
  <si>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</si>
  <si>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</si>
  <si>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</si>
  <si>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</si>
  <si>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</si>
  <si>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</si>
  <si>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</si>
  <si>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</si>
  <si>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</si>
  <si>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</si>
  <si>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</si>
  <si>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</si>
  <si>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</si>
  <si>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</si>
  <si>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</si>
  <si>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</si>
  <si>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</si>
  <si>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</si>
  <si>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</si>
  <si>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</si>
  <si>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</si>
  <si>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</si>
  <si>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</si>
  <si>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</si>
  <si>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</si>
  <si>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</si>
  <si>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</si>
  <si>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</si>
  <si>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</si>
  <si>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</si>
  <si>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</si>
  <si>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</si>
  <si>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</si>
  <si>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</si>
  <si>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</si>
  <si>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</si>
  <si>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</si>
  <si>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</si>
  <si>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</si>
  <si>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</si>
  <si>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</si>
  <si>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</si>
  <si>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</si>
  <si>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</si>
  <si>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</si>
  <si>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</si>
  <si>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</si>
  <si>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</si>
  <si>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</si>
  <si>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</si>
  <si>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</si>
  <si>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</si>
  <si>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</si>
  <si>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</si>
  <si>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</si>
  <si>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</si>
  <si>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</si>
  <si>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</si>
  <si>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</si>
  <si>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</si>
  <si>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</si>
  <si>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</si>
  <si>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</si>
  <si>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</si>
  <si>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</si>
  <si>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</si>
  <si>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</si>
  <si>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</si>
  <si>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</si>
  <si>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</si>
  <si>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</si>
  <si>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</si>
  <si>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</si>
  <si>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</si>
  <si>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</si>
  <si>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</si>
  <si>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</si>
  <si>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</si>
  <si>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</si>
  <si>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</si>
  <si>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</si>
  <si>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</si>
  <si>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</si>
  <si>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</si>
  <si>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</si>
  <si>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</si>
  <si>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</si>
  <si>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</si>
  <si>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</si>
  <si>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</si>
  <si>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</si>
  <si>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</si>
  <si>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</si>
  <si>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</si>
  <si>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</si>
  <si>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</si>
  <si>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</si>
  <si>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</si>
  <si>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</si>
  <si>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</si>
  <si>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</si>
  <si>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</si>
  <si>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</si>
  <si>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</si>
  <si>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</si>
  <si>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</si>
  <si>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</si>
  <si>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</si>
  <si>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</si>
  <si>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</si>
  <si>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</si>
  <si>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</si>
  <si>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</si>
  <si>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</si>
  <si>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</si>
  <si>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</si>
  <si>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</si>
  <si>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</si>
  <si>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</si>
  <si>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</si>
  <si>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</si>
  <si>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</si>
  <si>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</si>
  <si>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</si>
  <si>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</si>
  <si>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</si>
  <si>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</si>
  <si>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</si>
  <si>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</si>
  <si>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</si>
  <si>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</si>
  <si>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</si>
  <si>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</si>
  <si>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</si>
  <si>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</si>
  <si>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</si>
  <si>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</si>
  <si>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</si>
  <si>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</si>
  <si>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</si>
  <si>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</si>
  <si>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</si>
  <si>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</si>
  <si>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</si>
  <si>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</si>
  <si>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</si>
  <si>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</si>
  <si>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</si>
  <si>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</si>
  <si>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</si>
  <si>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</si>
  <si>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</si>
  <si>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</si>
  <si>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</si>
  <si>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</si>
  <si>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</si>
  <si>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</si>
  <si>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</si>
  <si>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</si>
  <si>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</si>
  <si>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</si>
  <si>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</si>
  <si>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</si>
  <si>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</si>
  <si>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</si>
  <si>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</si>
  <si>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</si>
  <si>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</si>
  <si>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</si>
  <si>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</si>
  <si>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</si>
  <si>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</si>
  <si>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</si>
  <si>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</si>
  <si>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</si>
  <si>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</si>
  <si>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</si>
  <si>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</si>
  <si>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</si>
  <si>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</si>
  <si>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</si>
  <si>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</si>
  <si>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</si>
  <si>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</si>
  <si>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</si>
  <si>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</si>
  <si>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</si>
  <si>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</si>
  <si>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</si>
  <si>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</si>
  <si>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</si>
  <si>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</si>
  <si>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</si>
  <si>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</si>
  <si>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</si>
  <si>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</si>
  <si>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</si>
  <si>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</si>
  <si>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</si>
  <si>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</si>
  <si>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</si>
  <si>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</si>
  <si>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</si>
  <si>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</si>
  <si>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</si>
  <si>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</si>
  <si>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</si>
  <si>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</si>
  <si>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</si>
  <si>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</si>
  <si>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</si>
  <si>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</si>
  <si>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</si>
  <si>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</si>
  <si>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</si>
  <si>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</si>
  <si>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</si>
  <si>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</si>
  <si>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</si>
  <si>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</si>
  <si>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</si>
  <si>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</si>
  <si>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</si>
  <si>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</si>
  <si>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</si>
  <si>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</si>
  <si>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</si>
  <si>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</si>
  <si>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</si>
  <si>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</si>
  <si>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</si>
  <si>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</si>
  <si>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</si>
  <si>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</si>
  <si>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</si>
  <si>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</si>
  <si>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</si>
  <si>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</si>
  <si>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</si>
  <si>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</si>
  <si>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</si>
  <si>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</si>
  <si>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</si>
  <si>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</si>
  <si>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</si>
  <si>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</si>
  <si>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</si>
  <si>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</si>
  <si>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</si>
  <si>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</si>
  <si>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</si>
  <si>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</si>
  <si>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</si>
  <si>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</si>
  <si>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</si>
  <si>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</si>
  <si>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</si>
  <si>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</si>
  <si>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</si>
  <si>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</si>
  <si>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</si>
  <si>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</si>
  <si>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</si>
  <si>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</si>
  <si>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</si>
  <si>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</si>
  <si>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</si>
  <si>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</si>
  <si>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</si>
  <si>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</si>
  <si>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</si>
  <si>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</si>
  <si>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</si>
  <si>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</si>
  <si>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</si>
  <si>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</si>
  <si>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</si>
  <si>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</si>
  <si>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</si>
  <si>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</si>
  <si>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</si>
  <si>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</si>
  <si>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</si>
  <si>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</si>
  <si>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</si>
  <si>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</si>
  <si>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</si>
  <si>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</si>
  <si>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</si>
  <si>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</si>
  <si>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</si>
  <si>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</si>
  <si>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</si>
  <si>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</si>
  <si>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</si>
  <si>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</si>
  <si>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</si>
  <si>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</si>
  <si>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</si>
  <si>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</si>
  <si>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</si>
  <si>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</si>
  <si>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</si>
  <si>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</si>
  <si>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</si>
  <si>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</si>
  <si>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</si>
  <si>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</si>
  <si>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</si>
  <si>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</si>
  <si>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</si>
  <si>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</si>
  <si>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</si>
  <si>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</si>
  <si>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</si>
  <si>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</si>
  <si>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</si>
  <si>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</si>
  <si>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</si>
  <si>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</si>
  <si>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</si>
  <si>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</si>
  <si>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</si>
  <si>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</si>
  <si>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</si>
  <si>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</si>
  <si>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</si>
  <si>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</si>
  <si>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</si>
  <si>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</si>
  <si>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</si>
  <si>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</si>
  <si>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</si>
  <si>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</si>
  <si>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</si>
  <si>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</si>
  <si>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</si>
  <si>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</si>
  <si>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</si>
  <si>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</si>
  <si>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</si>
  <si>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</si>
  <si>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</si>
  <si>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</si>
  <si>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</si>
  <si>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</si>
  <si>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</si>
  <si>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</si>
  <si>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</si>
  <si>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</si>
  <si>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</si>
  <si>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</si>
  <si>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</si>
  <si>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</si>
  <si>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</si>
  <si>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</si>
  <si>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</si>
  <si>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</si>
  <si>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</si>
  <si>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</si>
  <si>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</si>
  <si>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</si>
  <si>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</si>
  <si>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</si>
  <si>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</si>
  <si>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</si>
  <si>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</si>
  <si>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</si>
  <si>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</si>
  <si>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</si>
  <si>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</si>
  <si>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</si>
  <si>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</si>
  <si>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</si>
  <si>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</si>
  <si>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</si>
  <si>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</si>
  <si>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</si>
  <si>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</si>
  <si>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</si>
  <si>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</si>
  <si>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</si>
  <si>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</si>
  <si>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</si>
  <si>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</si>
  <si>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</si>
  <si>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</si>
  <si>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</si>
  <si>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</si>
  <si>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</si>
  <si>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</si>
  <si>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</si>
  <si>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</si>
  <si>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</si>
  <si>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</si>
  <si>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</si>
  <si>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</si>
  <si>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</si>
  <si>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</si>
  <si>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</si>
  <si>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</si>
  <si>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</si>
  <si>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</si>
  <si>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</si>
  <si>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</si>
  <si>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</si>
  <si>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</si>
  <si>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</si>
  <si>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</si>
  <si>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</si>
  <si>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</si>
  <si>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</si>
  <si>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</si>
  <si>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</si>
  <si>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</si>
  <si>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</si>
  <si>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</si>
  <si>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</si>
  <si>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</si>
  <si>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</si>
  <si>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</si>
  <si>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</si>
  <si>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</si>
  <si>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</si>
  <si>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</si>
  <si>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</si>
  <si>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</si>
  <si>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</si>
  <si>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</si>
  <si>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</si>
  <si>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</si>
  <si>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</si>
  <si>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</si>
  <si>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</si>
  <si>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</si>
  <si>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</si>
  <si>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</si>
  <si>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</si>
  <si>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</si>
  <si>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</si>
  <si>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</si>
  <si>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</si>
  <si>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</si>
  <si>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</si>
  <si>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</si>
  <si>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</si>
  <si>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</si>
  <si>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</si>
  <si>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</si>
  <si>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</si>
  <si>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</si>
  <si>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</si>
  <si>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</si>
  <si>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</si>
  <si>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</si>
  <si>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</si>
  <si>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</si>
  <si>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</si>
  <si>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</si>
  <si>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</si>
  <si>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</si>
  <si>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</si>
  <si>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</si>
  <si>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</si>
  <si>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</si>
  <si>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</si>
  <si>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</si>
  <si>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</si>
  <si>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</si>
  <si>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</si>
  <si>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</si>
  <si>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</si>
  <si>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</si>
  <si>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</si>
  <si>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</si>
  <si>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</si>
  <si>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</si>
  <si>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</si>
  <si>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</si>
  <si>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</si>
  <si>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</si>
  <si>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</si>
  <si>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</si>
  <si>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</si>
  <si>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</si>
  <si>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</si>
  <si>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</si>
  <si>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</si>
  <si>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</si>
  <si>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</si>
  <si>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</si>
  <si>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</si>
  <si>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</si>
  <si>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</si>
  <si>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</si>
  <si>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</si>
  <si>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</si>
  <si>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</si>
  <si>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</si>
  <si>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</si>
  <si>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</si>
  <si>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</si>
  <si>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</si>
  <si>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</si>
  <si>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</si>
  <si>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</si>
  <si>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</si>
  <si>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</si>
  <si>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</si>
  <si>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</si>
  <si>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</si>
  <si>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</si>
  <si>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</si>
  <si>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</si>
  <si>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</si>
  <si>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</si>
  <si>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</si>
  <si>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</si>
  <si>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</si>
  <si>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</si>
  <si>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</si>
  <si>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</si>
  <si>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</si>
  <si>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</si>
  <si>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</si>
  <si>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</si>
  <si>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</si>
  <si>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</si>
  <si>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</si>
  <si>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</si>
  <si>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</si>
  <si>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</si>
  <si>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</si>
  <si>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</si>
  <si>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</si>
  <si>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</si>
  <si>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</si>
  <si>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</si>
  <si>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</si>
  <si>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</si>
  <si>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</si>
  <si>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</si>
  <si>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</si>
  <si>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</si>
  <si>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</si>
  <si>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</si>
  <si>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</si>
  <si>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</si>
  <si>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</si>
  <si>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</si>
  <si>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</si>
  <si>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</si>
  <si>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</si>
  <si>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</si>
  <si>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</si>
  <si>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</si>
  <si>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</si>
  <si>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</si>
  <si>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</si>
  <si>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</si>
  <si>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</si>
  <si>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</si>
  <si>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</si>
  <si>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</si>
  <si>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</si>
  <si>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</si>
  <si>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</si>
  <si>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</si>
  <si>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</si>
  <si>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</si>
  <si>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</si>
  <si>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</si>
  <si>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</si>
  <si>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</si>
  <si>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</si>
  <si>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</si>
  <si>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</si>
  <si>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</si>
  <si>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</si>
  <si>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</si>
  <si>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</si>
  <si>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</si>
  <si>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</si>
  <si>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</si>
  <si>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</si>
  <si>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</si>
  <si>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</si>
  <si>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</si>
  <si>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</si>
  <si>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</si>
  <si>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</si>
  <si>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</si>
  <si>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</si>
  <si>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</si>
  <si>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</si>
  <si>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</si>
  <si>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</si>
  <si>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</si>
  <si>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</si>
  <si>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</si>
  <si>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</si>
  <si>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</si>
  <si>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</si>
  <si>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</si>
  <si>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</si>
  <si>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</si>
  <si>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</si>
  <si>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</si>
  <si>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</si>
  <si>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</si>
  <si>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</si>
  <si>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</si>
  <si>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</si>
  <si>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</si>
  <si>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</si>
  <si>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</si>
  <si>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</si>
  <si>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</si>
  <si>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</si>
  <si>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</si>
  <si>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</si>
  <si>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</si>
  <si>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</si>
  <si>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</si>
  <si>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</si>
  <si>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</si>
  <si>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</si>
  <si>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</si>
  <si>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</si>
  <si>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</si>
  <si>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</si>
  <si>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</si>
  <si>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</si>
  <si>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</si>
  <si>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</si>
  <si>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</si>
  <si>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</si>
  <si>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</si>
  <si>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</si>
  <si>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</si>
  <si>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</si>
  <si>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</si>
  <si>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</si>
  <si>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</si>
  <si>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</si>
  <si>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</si>
  <si>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</si>
  <si>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</si>
  <si>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</si>
  <si>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</si>
  <si>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</si>
  <si>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</si>
  <si>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</si>
  <si>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</si>
  <si>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</si>
  <si>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</si>
  <si>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</si>
  <si>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</si>
  <si>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</si>
  <si>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</si>
  <si>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</si>
  <si>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</si>
  <si>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</si>
  <si>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</si>
  <si>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</si>
  <si>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</si>
  <si>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</si>
  <si>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</si>
  <si>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</si>
  <si>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</si>
  <si>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</si>
  <si>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</si>
  <si>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</si>
  <si>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</si>
  <si>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</si>
  <si>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</si>
  <si>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</si>
  <si>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</si>
  <si>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</si>
  <si>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</si>
  <si>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</si>
  <si>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</si>
  <si>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</si>
  <si>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</si>
  <si>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</si>
  <si>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</si>
  <si>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</si>
  <si>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</si>
  <si>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</si>
  <si>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</si>
  <si>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</si>
  <si>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</si>
  <si>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</si>
  <si>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</si>
  <si>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</si>
  <si>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</si>
  <si>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</si>
  <si>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</si>
  <si>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</si>
  <si>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</si>
  <si>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</si>
  <si>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</si>
  <si>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</si>
  <si>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</si>
  <si>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</si>
  <si>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</si>
  <si>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</si>
  <si>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</si>
  <si>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</si>
  <si>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</si>
  <si>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</si>
  <si>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</si>
  <si>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</si>
  <si>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</si>
  <si>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</si>
  <si>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</si>
  <si>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</si>
  <si>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</si>
  <si>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</si>
  <si>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</si>
  <si>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</si>
  <si>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</si>
  <si>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</si>
  <si>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</si>
  <si>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</si>
  <si>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</si>
  <si>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</si>
  <si>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</si>
  <si>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</si>
  <si>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</si>
  <si>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</si>
  <si>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</si>
  <si>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</si>
  <si>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</si>
  <si>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</si>
  <si>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</si>
  <si>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</si>
  <si>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</si>
  <si>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</si>
  <si>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</si>
  <si>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</si>
  <si>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</si>
  <si>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</si>
  <si>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</si>
  <si>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</si>
  <si>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</si>
  <si>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</si>
  <si>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</si>
  <si>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</si>
  <si>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</si>
  <si>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</si>
  <si>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</si>
  <si>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</si>
  <si>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</si>
  <si>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</si>
  <si>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</si>
  <si>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</si>
  <si>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</si>
  <si>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</si>
  <si>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</si>
  <si>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</si>
  <si>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</si>
  <si>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</si>
  <si>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</si>
  <si>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</si>
  <si>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</si>
  <si>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</si>
  <si>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</si>
  <si>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</si>
  <si>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</si>
  <si>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</si>
  <si>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</si>
  <si>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</si>
  <si>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</si>
  <si>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</si>
  <si>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</si>
  <si>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</si>
  <si>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</si>
  <si>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</si>
  <si>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</si>
  <si>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</si>
  <si>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</si>
  <si>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</si>
  <si>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</si>
  <si>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</si>
  <si>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</si>
  <si>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</si>
  <si>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</si>
  <si>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</si>
  <si>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</si>
  <si>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</si>
  <si>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</si>
  <si>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</si>
  <si>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</si>
  <si>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</si>
  <si>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</si>
  <si>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</si>
  <si>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</si>
  <si>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</si>
  <si>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</si>
  <si>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</si>
  <si>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</si>
  <si>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</si>
  <si>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</si>
  <si>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</si>
  <si>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</si>
  <si>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</si>
  <si>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</si>
  <si>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</si>
  <si>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</si>
  <si>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</si>
  <si>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</si>
  <si>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</si>
  <si>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</si>
  <si>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</si>
  <si>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</si>
  <si>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</si>
  <si>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</si>
  <si>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</si>
  <si>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</si>
  <si>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</si>
  <si>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</si>
  <si>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</si>
  <si>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</si>
  <si>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</si>
  <si>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</si>
  <si>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</si>
  <si>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</si>
  <si>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</si>
  <si>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</si>
  <si>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</si>
  <si>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</si>
  <si>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</si>
  <si>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</si>
  <si>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</si>
  <si>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</si>
  <si>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</si>
  <si>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</si>
  <si>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</si>
  <si>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</si>
  <si>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</si>
  <si>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</si>
  <si>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</si>
  <si>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</si>
  <si>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</si>
  <si>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</si>
  <si>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</si>
  <si>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</si>
  <si>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</si>
  <si>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</si>
  <si>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</si>
  <si>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</si>
  <si>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</si>
  <si>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</si>
  <si>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</si>
  <si>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</si>
  <si>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</si>
  <si>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</si>
  <si>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</si>
  <si>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</si>
  <si>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</si>
  <si>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</si>
  <si>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</si>
  <si>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</si>
  <si>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</si>
  <si>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</si>
  <si>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</si>
  <si>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</si>
  <si>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</si>
  <si>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</si>
  <si>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</si>
  <si>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</si>
  <si>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</si>
  <si>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</si>
  <si>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</si>
  <si>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</si>
  <si>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</si>
  <si>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</si>
  <si>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</si>
  <si>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</si>
  <si>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</si>
  <si>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</si>
  <si>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</si>
  <si>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</si>
  <si>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</si>
  <si>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</si>
  <si>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</si>
  <si>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</si>
  <si>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</si>
  <si>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</si>
  <si>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</si>
  <si>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</si>
  <si>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</si>
  <si>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</si>
  <si>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</si>
  <si>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</si>
  <si>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</si>
  <si>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</si>
  <si>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</si>
  <si>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</si>
  <si>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</si>
  <si>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</si>
  <si>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</si>
  <si>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</si>
  <si>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</si>
  <si>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</si>
  <si>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</si>
  <si>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</si>
  <si>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</si>
  <si>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</si>
  <si>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</si>
  <si>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</si>
  <si>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</si>
  <si>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</si>
  <si>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</si>
  <si>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</si>
  <si>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</si>
  <si>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</si>
  <si>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</si>
  <si>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</si>
  <si>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</si>
  <si>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</si>
  <si>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</si>
  <si>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</si>
  <si>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</si>
  <si>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</si>
  <si>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</si>
  <si>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</si>
  <si>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</si>
  <si>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</si>
  <si>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</si>
  <si>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</si>
  <si>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</si>
  <si>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</si>
  <si>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</si>
  <si>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</si>
  <si>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</si>
  <si>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</si>
  <si>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</si>
  <si>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</si>
  <si>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</si>
  <si>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</si>
  <si>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</si>
  <si>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</si>
  <si>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</si>
  <si>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</si>
  <si>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</si>
  <si>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</si>
  <si>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</si>
  <si>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</si>
  <si>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</si>
  <si>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</si>
  <si>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</si>
  <si>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</si>
  <si>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</si>
  <si>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</si>
  <si>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</si>
  <si>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</si>
  <si>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</si>
  <si>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</si>
  <si>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</si>
  <si>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</si>
  <si>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</si>
  <si>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</si>
  <si>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</si>
  <si>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</si>
  <si>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</si>
  <si>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</si>
  <si>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</si>
  <si>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</si>
  <si>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</si>
  <si>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</si>
  <si>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</si>
  <si>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</si>
  <si>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</si>
  <si>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</si>
  <si>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</si>
  <si>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</si>
  <si>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</si>
  <si>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</si>
  <si>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</si>
  <si>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</si>
  <si>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</si>
  <si>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</si>
  <si>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</si>
  <si>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</si>
  <si>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</si>
  <si>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</si>
  <si>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</si>
  <si>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</si>
  <si>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</si>
  <si>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</si>
  <si>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</si>
  <si>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</si>
  <si>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</si>
  <si>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</si>
  <si>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</si>
  <si>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</si>
  <si>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</si>
  <si>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</si>
  <si>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</si>
  <si>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</si>
  <si>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</si>
  <si>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</si>
  <si>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</si>
  <si>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</si>
  <si>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</si>
  <si>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</si>
  <si>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</si>
  <si>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</si>
  <si>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</si>
  <si>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</si>
  <si>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</si>
  <si>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</si>
  <si>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</si>
  <si>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</si>
  <si>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</si>
  <si>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</si>
  <si>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</si>
  <si>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</si>
  <si>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</si>
  <si>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</si>
  <si>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</si>
  <si>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</si>
  <si>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</si>
  <si>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</si>
  <si>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</si>
  <si>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</si>
  <si>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</si>
  <si>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</si>
  <si>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</si>
  <si>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</si>
  <si>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</si>
  <si>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</si>
  <si>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</si>
  <si>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</si>
  <si>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</si>
  <si>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</si>
  <si>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</si>
  <si>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</si>
  <si>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</si>
  <si>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</si>
  <si>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</si>
  <si>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</si>
  <si>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</si>
  <si>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</si>
  <si>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</si>
  <si>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</si>
  <si>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</si>
  <si>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</si>
  <si>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</si>
  <si>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</si>
  <si>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</si>
  <si>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</si>
  <si>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</si>
  <si>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</si>
  <si>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</si>
  <si>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</si>
  <si>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</si>
  <si>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</si>
  <si>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</si>
  <si>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</si>
  <si>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</si>
  <si>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</si>
  <si>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</si>
  <si>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</si>
  <si>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</si>
  <si>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</si>
  <si>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</si>
  <si>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</si>
  <si>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</si>
  <si>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</si>
  <si>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</si>
  <si>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</si>
  <si>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</si>
  <si>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</si>
  <si>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</si>
  <si>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</si>
  <si>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</si>
  <si>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</si>
  <si>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</si>
  <si>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</si>
  <si>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</si>
  <si>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</si>
  <si>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</si>
  <si>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</si>
  <si>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</si>
  <si>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</si>
  <si>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</si>
  <si>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</si>
  <si>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</si>
  <si>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</si>
  <si>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</si>
  <si>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</si>
  <si>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</si>
  <si>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</si>
  <si>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</si>
  <si>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</si>
  <si>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</si>
  <si>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</si>
  <si>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</si>
  <si>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</si>
  <si>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</si>
  <si>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</si>
  <si>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</si>
  <si>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</si>
  <si>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</si>
  <si>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</si>
  <si>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</si>
  <si>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</si>
  <si>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</si>
  <si>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</si>
  <si>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</si>
  <si>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</si>
  <si>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</si>
  <si>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</si>
  <si>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</si>
  <si>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</si>
  <si>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</si>
  <si>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</si>
  <si>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</si>
  <si>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</si>
  <si>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</si>
  <si>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</si>
  <si>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</si>
  <si>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</si>
  <si>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</si>
  <si>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</si>
  <si>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</si>
  <si>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</si>
  <si>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</si>
  <si>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</si>
  <si>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</si>
  <si>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</si>
  <si>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</si>
  <si>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</si>
  <si>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</si>
  <si>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</si>
  <si>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</si>
  <si>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</si>
  <si>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</si>
  <si>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</si>
  <si>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</si>
  <si>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</si>
  <si>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</si>
  <si>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</si>
  <si>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</si>
  <si>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</si>
  <si>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</si>
  <si>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</si>
  <si>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</si>
  <si>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</si>
  <si>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</si>
  <si>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</si>
  <si>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</si>
  <si>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</si>
  <si>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</si>
  <si>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</si>
  <si>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</si>
  <si>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</si>
  <si>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</si>
  <si>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</si>
  <si>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</si>
  <si>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</si>
  <si>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</si>
  <si>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</si>
  <si>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</si>
  <si>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</si>
  <si>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</si>
  <si>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</si>
  <si>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</si>
  <si>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</si>
  <si>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</si>
  <si>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</si>
  <si>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</si>
  <si>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</si>
  <si>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</si>
  <si>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</si>
  <si>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</si>
  <si>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</si>
  <si>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</si>
  <si>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</si>
  <si>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</si>
  <si>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</si>
  <si>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</si>
  <si>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</si>
  <si>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</si>
  <si>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</si>
  <si>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</si>
  <si>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</si>
  <si>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</si>
  <si>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</si>
  <si>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</si>
  <si>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</si>
  <si>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</si>
  <si>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</si>
  <si>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</si>
  <si>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</si>
  <si>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</si>
  <si>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</si>
  <si>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</si>
  <si>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</si>
  <si>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</si>
  <si>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</si>
  <si>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</si>
  <si>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</si>
  <si>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</si>
  <si>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</si>
  <si>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</si>
  <si>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</si>
  <si>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</si>
  <si>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</si>
  <si>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</si>
  <si>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</si>
  <si>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</si>
  <si>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</si>
  <si>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</si>
  <si>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</si>
  <si>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</si>
  <si>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</si>
  <si>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</si>
  <si>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</si>
  <si>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</si>
  <si>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</si>
  <si>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</si>
  <si>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</si>
  <si>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</si>
  <si>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</si>
  <si>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</si>
  <si>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</si>
  <si>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</si>
  <si>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</si>
  <si>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</si>
  <si>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</si>
  <si>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</si>
  <si>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</si>
  <si>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</si>
  <si>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</si>
  <si>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</si>
  <si>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</si>
  <si>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</si>
  <si>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</si>
  <si>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</si>
  <si>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</si>
  <si>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</si>
  <si>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</si>
  <si>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</si>
  <si>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</si>
  <si>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</si>
  <si>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</si>
  <si>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</si>
  <si>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</si>
  <si>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</si>
  <si>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</si>
  <si>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</si>
  <si>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</si>
  <si>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</si>
  <si>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</si>
  <si>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</si>
  <si>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</si>
  <si>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</si>
  <si>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</si>
  <si>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</si>
  <si>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</si>
  <si>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</si>
  <si>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</si>
  <si>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</si>
  <si>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</si>
  <si>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</si>
  <si>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</si>
  <si>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</si>
  <si>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</si>
  <si>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</si>
  <si>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</si>
  <si>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</si>
  <si>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</si>
  <si>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</si>
  <si>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</si>
  <si>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</si>
  <si>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</si>
  <si>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</si>
  <si>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</si>
  <si>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</si>
  <si>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</si>
  <si>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</si>
  <si>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</si>
  <si>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</si>
  <si>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</si>
  <si>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</si>
  <si>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</si>
  <si>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</si>
  <si>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</si>
  <si>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</si>
  <si>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</si>
  <si>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</si>
  <si>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</si>
  <si>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</si>
  <si>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</si>
  <si>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</si>
  <si>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</si>
  <si>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</si>
  <si>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</si>
  <si>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</si>
  <si>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</si>
  <si>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</si>
  <si>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</si>
  <si>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</si>
  <si>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</si>
  <si>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</si>
  <si>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</si>
  <si>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</si>
  <si>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</si>
  <si>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</si>
  <si>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</si>
  <si>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</si>
  <si>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</si>
  <si>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</si>
  <si>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</si>
  <si>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</si>
  <si>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</si>
  <si>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</si>
  <si>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</si>
  <si>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</si>
  <si>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</si>
  <si>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</si>
  <si>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</si>
  <si>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</si>
  <si>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</si>
  <si>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</si>
  <si>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</si>
  <si>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</si>
  <si>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</si>
  <si>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</si>
  <si>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</si>
  <si>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</si>
  <si>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</si>
  <si>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</si>
  <si>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</si>
  <si>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</si>
  <si>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</si>
  <si>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</si>
  <si>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</si>
  <si>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</si>
  <si>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</si>
  <si>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</si>
  <si>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</si>
  <si>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</si>
  <si>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</si>
  <si>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</si>
  <si>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</si>
  <si>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</si>
  <si>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</si>
  <si>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</si>
  <si>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</si>
  <si>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</si>
  <si>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</si>
  <si>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</si>
  <si>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</si>
  <si>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</si>
  <si>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</si>
  <si>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</si>
  <si>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</si>
  <si>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</si>
  <si>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</si>
  <si>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</si>
  <si>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</si>
  <si>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</si>
  <si>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</si>
  <si>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</si>
  <si>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</si>
  <si>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</si>
  <si>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</si>
  <si>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</si>
  <si>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</si>
  <si>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</si>
  <si>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</si>
  <si>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</si>
  <si>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</si>
  <si>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</si>
  <si>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</si>
  <si>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</si>
  <si>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</si>
  <si>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</si>
  <si>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</si>
  <si>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</si>
  <si>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</si>
  <si>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</si>
  <si>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</si>
  <si>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</si>
  <si>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</si>
  <si>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</si>
  <si>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</si>
  <si>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</si>
  <si>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</si>
  <si>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</si>
  <si>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</si>
  <si>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</si>
  <si>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</si>
  <si>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</si>
  <si>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</si>
  <si>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</si>
  <si>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</si>
  <si>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</si>
  <si>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</si>
  <si>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</si>
  <si>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</si>
  <si>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</si>
  <si>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</si>
  <si>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</si>
  <si>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</si>
  <si>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</si>
  <si>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</si>
  <si>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</si>
  <si>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</si>
  <si>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</si>
  <si>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</si>
  <si>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</si>
  <si>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</si>
  <si>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</si>
  <si>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</si>
  <si>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</si>
  <si>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</si>
  <si>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</si>
  <si>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</si>
  <si>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</si>
  <si>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</si>
  <si>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</si>
  <si>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</si>
  <si>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</si>
  <si>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</si>
  <si>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</si>
  <si>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</si>
  <si>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</si>
  <si>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</si>
  <si>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</si>
  <si>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</si>
  <si>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</si>
  <si>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</si>
  <si>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</si>
  <si>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</si>
  <si>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</si>
  <si>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</si>
  <si>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</si>
  <si>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</si>
  <si>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</si>
  <si>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</si>
  <si>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</si>
  <si>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</si>
  <si>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</si>
  <si>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</si>
  <si>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</si>
  <si>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</si>
  <si>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</si>
  <si>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</si>
  <si>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</si>
  <si>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</si>
  <si>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</si>
  <si>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</si>
  <si>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</si>
  <si>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</si>
  <si>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</si>
  <si>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</si>
  <si>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</si>
  <si>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</si>
  <si>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</si>
  <si>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</si>
  <si>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</si>
  <si>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</si>
  <si>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</si>
  <si>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</si>
  <si>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</si>
  <si>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</si>
  <si>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</si>
  <si>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</si>
  <si>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</si>
  <si>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</si>
  <si>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</si>
  <si>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</si>
  <si>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</si>
  <si>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</si>
  <si>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</si>
  <si>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</si>
  <si>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</si>
  <si>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</si>
  <si>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</si>
  <si>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</si>
  <si>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</si>
  <si>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</si>
  <si>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</si>
  <si>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</si>
  <si>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</si>
  <si>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</si>
  <si>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</si>
  <si>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</si>
  <si>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</si>
  <si>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</si>
  <si>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</si>
  <si>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</si>
  <si>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</si>
  <si>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</si>
  <si>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</si>
  <si>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</si>
  <si>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</si>
  <si>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</si>
  <si>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</si>
  <si>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</si>
  <si>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</si>
  <si>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</si>
  <si>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</si>
  <si>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</si>
  <si>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</si>
  <si>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</si>
  <si>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</si>
  <si>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</si>
  <si>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</si>
  <si>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</si>
  <si>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</si>
  <si>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</si>
  <si>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</si>
  <si>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</si>
  <si>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</si>
  <si>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</si>
  <si>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</si>
  <si>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</si>
  <si>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</si>
  <si>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</si>
  <si>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</si>
  <si>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</si>
  <si>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</si>
  <si>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</si>
  <si>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</si>
  <si>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</si>
  <si>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</si>
  <si>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</si>
  <si>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</si>
  <si>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</si>
  <si>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</si>
  <si>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</si>
  <si>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</si>
  <si>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</si>
  <si>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</si>
  <si>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</si>
  <si>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</si>
  <si>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</si>
  <si>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</si>
  <si>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</si>
  <si>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</si>
  <si>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</si>
  <si>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</si>
  <si>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</si>
  <si>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</si>
  <si>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</si>
  <si>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</si>
  <si>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</si>
  <si>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</si>
  <si>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</si>
  <si>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</si>
  <si>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</si>
  <si>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</si>
  <si>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</si>
  <si>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</si>
  <si>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</si>
  <si>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</si>
  <si>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</si>
  <si>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</si>
  <si>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</si>
  <si>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</si>
  <si>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</si>
  <si>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</si>
  <si>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</si>
  <si>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</si>
  <si>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</si>
  <si>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</si>
  <si>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</si>
  <si>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</si>
  <si>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</si>
  <si>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</si>
  <si>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</si>
  <si>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</si>
  <si>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</si>
  <si>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</si>
  <si>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</si>
  <si>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</si>
  <si>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</si>
  <si>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</si>
  <si>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</si>
  <si>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</si>
  <si>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</si>
  <si>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</si>
  <si>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</si>
  <si>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</si>
  <si>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</si>
  <si>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</si>
  <si>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</si>
  <si>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</si>
  <si>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</si>
  <si>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</si>
  <si>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</si>
  <si>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</si>
  <si>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</si>
  <si>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</si>
  <si>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</si>
  <si>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</si>
  <si>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</si>
  <si>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</si>
  <si>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</si>
  <si>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</si>
  <si>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</si>
  <si>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</si>
  <si>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</si>
  <si>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</si>
  <si>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</si>
  <si>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</si>
  <si>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</si>
  <si>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</si>
  <si>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</si>
  <si>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</si>
  <si>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</si>
  <si>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</si>
  <si>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</si>
  <si>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</si>
  <si>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</si>
  <si>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</si>
  <si>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</si>
  <si>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</si>
  <si>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</si>
  <si>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</si>
  <si>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</si>
  <si>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</si>
  <si>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</si>
  <si>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</si>
  <si>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</si>
  <si>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</si>
  <si>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</si>
  <si>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</si>
  <si>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</si>
  <si>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</si>
  <si>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</si>
  <si>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</si>
  <si>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</si>
  <si>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</si>
  <si>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</si>
  <si>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</si>
  <si>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</si>
  <si>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</si>
  <si>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</si>
  <si>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</si>
  <si>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</si>
  <si>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</si>
  <si>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</si>
  <si>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</si>
  <si>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</si>
  <si>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</si>
  <si>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</si>
  <si>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</si>
  <si>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</si>
  <si>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</si>
  <si>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</si>
  <si>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</si>
  <si>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</si>
  <si>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</si>
  <si>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</si>
  <si>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</si>
  <si>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</si>
  <si>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</si>
  <si>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</si>
  <si>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</si>
  <si>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</si>
  <si>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</si>
  <si>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</si>
  <si>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</si>
  <si>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</si>
  <si>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</si>
  <si>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</si>
  <si>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</si>
  <si>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</si>
  <si>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</si>
  <si>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</si>
  <si>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</si>
  <si>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</si>
  <si>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</si>
  <si>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</si>
  <si>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</si>
  <si>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</si>
  <si>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</si>
  <si>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</si>
  <si>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</si>
  <si>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</si>
  <si>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</si>
  <si>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</si>
  <si>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</si>
  <si>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</si>
  <si>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</si>
  <si>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</si>
  <si>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</si>
  <si>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</si>
  <si>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</si>
  <si>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</si>
  <si>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</si>
  <si>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</si>
  <si>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</si>
  <si>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</si>
  <si>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</si>
  <si>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</si>
  <si>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</si>
  <si>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</si>
  <si>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</si>
  <si>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</si>
  <si>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</si>
  <si>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</si>
  <si>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</si>
  <si>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</si>
  <si>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</si>
  <si>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</si>
  <si>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</si>
  <si>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</si>
  <si>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</si>
  <si>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</si>
  <si>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</si>
  <si>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</si>
  <si>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</si>
  <si>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</si>
  <si>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</si>
  <si>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</si>
  <si>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</si>
  <si>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</si>
  <si>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</si>
  <si>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</si>
  <si>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</si>
  <si>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</si>
  <si>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</si>
  <si>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</si>
  <si>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</si>
  <si>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</si>
  <si>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</si>
  <si>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</si>
  <si>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</si>
  <si>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</si>
  <si>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</si>
  <si>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</si>
  <si>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</si>
  <si>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</si>
  <si>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</si>
  <si>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</si>
  <si>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</si>
  <si>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</si>
  <si>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</si>
  <si>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</si>
  <si>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</si>
  <si>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</si>
  <si>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</si>
  <si>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</si>
  <si>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</si>
  <si>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</si>
  <si>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</si>
  <si>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</si>
  <si>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</si>
  <si>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</si>
  <si>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</si>
  <si>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</si>
  <si>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</si>
  <si>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</si>
  <si>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</si>
  <si>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</si>
  <si>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</si>
  <si>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</si>
  <si>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</si>
  <si>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</si>
  <si>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</si>
  <si>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</si>
  <si>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</si>
  <si>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</si>
  <si>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</si>
  <si>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</si>
  <si>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</si>
  <si>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</si>
  <si>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</si>
  <si>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</si>
  <si>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</si>
  <si>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</si>
  <si>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</si>
  <si>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</si>
  <si>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</si>
  <si>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</si>
  <si>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</si>
  <si>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</si>
  <si>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</si>
  <si>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</si>
  <si>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</si>
  <si>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</si>
  <si>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</si>
  <si>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</si>
  <si>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</si>
  <si>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</si>
  <si>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</si>
  <si>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</si>
  <si>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</si>
  <si>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</si>
  <si>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</si>
  <si>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</si>
  <si>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</si>
  <si>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</si>
  <si>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</si>
  <si>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</si>
  <si>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</si>
  <si>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</si>
  <si>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</si>
  <si>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</si>
  <si>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</si>
  <si>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</si>
  <si>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</si>
  <si>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</si>
  <si>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</si>
  <si>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</si>
  <si>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</si>
  <si>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</si>
  <si>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</si>
  <si>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</si>
  <si>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</si>
  <si>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</si>
  <si>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</si>
  <si>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</si>
  <si>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</si>
  <si>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</si>
  <si>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</si>
  <si>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</si>
  <si>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</si>
  <si>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</si>
  <si>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</si>
  <si>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</si>
  <si>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</si>
  <si>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</si>
  <si>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</si>
  <si>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</si>
  <si>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</si>
  <si>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</si>
  <si>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</si>
  <si>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</si>
  <si>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</si>
  <si>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</si>
  <si>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</si>
  <si>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</si>
  <si>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</si>
  <si>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</si>
  <si>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</si>
  <si>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</si>
  <si>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</si>
  <si>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</si>
  <si>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</si>
  <si>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</si>
  <si>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</si>
  <si>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</si>
  <si>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</si>
  <si>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</si>
  <si>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</si>
  <si>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</si>
  <si>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</si>
  <si>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</si>
  <si>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</si>
  <si>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</si>
  <si>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</si>
  <si>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</si>
  <si>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</si>
  <si>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</si>
  <si>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</si>
  <si>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</si>
  <si>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</si>
  <si>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</si>
  <si>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</si>
  <si>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</si>
  <si>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</si>
  <si>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</si>
  <si>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</si>
  <si>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</si>
  <si>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</si>
  <si>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</si>
  <si>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</si>
  <si>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</si>
  <si>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</si>
  <si>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</si>
  <si>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</si>
  <si>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</si>
  <si>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</si>
  <si>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</si>
  <si>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</si>
  <si>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</si>
  <si>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</si>
  <si>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</si>
  <si>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</si>
  <si>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</si>
  <si>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</si>
  <si>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</si>
  <si>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</si>
  <si>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</si>
  <si>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</si>
  <si>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</si>
  <si>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</si>
  <si>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</si>
  <si>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</si>
  <si>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</si>
  <si>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</si>
  <si>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</si>
  <si>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</si>
  <si>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</si>
  <si>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</si>
  <si>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</si>
  <si>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</si>
  <si>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</si>
  <si>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</si>
  <si>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</si>
  <si>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</si>
  <si>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</si>
  <si>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</si>
  <si>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</si>
  <si>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</si>
  <si>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</si>
  <si>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</si>
  <si>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</si>
  <si>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</si>
  <si>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</si>
  <si>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</si>
  <si>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</si>
  <si>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</si>
  <si>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</si>
  <si>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</si>
  <si>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</si>
  <si>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</si>
  <si>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</si>
  <si>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</si>
  <si>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</si>
  <si>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</si>
  <si>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</si>
  <si>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</si>
  <si>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</si>
  <si>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</si>
  <si>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</si>
  <si>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</si>
  <si>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</si>
  <si>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</si>
  <si>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</si>
  <si>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</si>
  <si>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</si>
  <si>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</si>
  <si>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</si>
  <si>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</si>
  <si>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</si>
  <si>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</si>
  <si>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</si>
  <si>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</si>
  <si>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</si>
  <si>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</si>
  <si>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</si>
  <si>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</si>
  <si>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</si>
  <si>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</si>
  <si>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</si>
  <si>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</si>
  <si>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</si>
  <si>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</si>
  <si>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</si>
  <si>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</si>
  <si>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</si>
  <si>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</si>
  <si>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</si>
  <si>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</si>
  <si>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</si>
  <si>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</si>
  <si>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</si>
  <si>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</si>
  <si>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</si>
  <si>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</si>
  <si>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</si>
  <si>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</si>
  <si>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</si>
  <si>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</si>
  <si>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</si>
  <si>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</si>
  <si>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</si>
  <si>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</si>
  <si>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</si>
  <si>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</si>
  <si>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</si>
  <si>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</si>
  <si>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</si>
  <si>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</si>
  <si>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</si>
  <si>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</si>
  <si>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</si>
  <si>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</si>
  <si>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</si>
  <si>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</si>
  <si>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</si>
  <si>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</si>
  <si>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</si>
  <si>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</si>
  <si>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</si>
  <si>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</si>
  <si>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</si>
  <si>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</si>
  <si>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</si>
  <si>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</si>
  <si>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</si>
  <si>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</si>
  <si>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</si>
  <si>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</si>
  <si>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</si>
  <si>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</si>
  <si>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</si>
  <si>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</si>
  <si>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</si>
  <si>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</si>
  <si>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</si>
  <si>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</si>
  <si>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</si>
  <si>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</si>
  <si>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</si>
  <si>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</si>
  <si>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</si>
  <si>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</si>
  <si>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</si>
  <si>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</si>
  <si>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</si>
  <si>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</si>
  <si>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</si>
  <si>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</si>
  <si>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</si>
  <si>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</si>
  <si>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</si>
  <si>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</si>
  <si>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</si>
  <si>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</si>
  <si>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</si>
  <si>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</si>
  <si>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</si>
  <si>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</si>
  <si>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</si>
  <si>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</si>
  <si>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</si>
  <si>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</si>
  <si>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</si>
  <si>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</si>
  <si>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</si>
  <si>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</si>
  <si>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</si>
  <si>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</si>
  <si>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</si>
  <si>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</si>
  <si>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</si>
  <si>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</si>
  <si>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</si>
  <si>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</si>
  <si>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</si>
  <si>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</si>
  <si>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</si>
  <si>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</si>
  <si>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</si>
  <si>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</si>
  <si>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</si>
  <si>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</si>
  <si>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</si>
  <si>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</si>
  <si>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</si>
  <si>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</si>
  <si>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</si>
  <si>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</si>
  <si>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</si>
  <si>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</si>
  <si>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</si>
  <si>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</si>
  <si>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</si>
  <si>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</si>
  <si>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</si>
  <si>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</si>
  <si>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</si>
  <si>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</si>
  <si>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</si>
  <si>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</si>
  <si>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</si>
  <si>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</si>
  <si>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</si>
  <si>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</si>
  <si>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</si>
  <si>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</si>
  <si>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</si>
  <si>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</si>
  <si>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</si>
  <si>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</si>
  <si>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</si>
  <si>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</si>
  <si>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</si>
  <si>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</si>
  <si>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</si>
  <si>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</si>
  <si>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</si>
  <si>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</si>
  <si>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</si>
  <si>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</si>
  <si>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</si>
  <si>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</si>
  <si>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</si>
  <si>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</si>
  <si>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</si>
  <si>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</si>
  <si>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</si>
  <si>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</si>
  <si>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</si>
  <si>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</si>
  <si>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</si>
  <si>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</si>
  <si>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</si>
  <si>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</si>
  <si>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</si>
  <si>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</si>
  <si>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</si>
  <si>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</si>
  <si>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</si>
  <si>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</si>
  <si>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</si>
  <si>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</si>
  <si>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</si>
  <si>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</si>
  <si>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</si>
  <si>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</si>
  <si>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</si>
  <si>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</si>
  <si>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</si>
  <si>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</si>
  <si>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</si>
  <si>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</si>
  <si>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</si>
  <si>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</si>
  <si>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</si>
  <si>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</si>
  <si>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</si>
  <si>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</si>
  <si>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</si>
  <si>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</si>
  <si>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</si>
  <si>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</si>
  <si>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</si>
  <si>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</si>
  <si>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</si>
  <si>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</si>
  <si>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</si>
  <si>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</si>
  <si>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</si>
  <si>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</si>
  <si>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</si>
  <si>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</si>
  <si>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</si>
  <si>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</si>
  <si>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</si>
  <si>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</si>
  <si>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</si>
  <si>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</si>
  <si>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</si>
  <si>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</si>
  <si>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</si>
  <si>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</si>
  <si>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</si>
  <si>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</si>
  <si>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</si>
  <si>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</si>
  <si>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</si>
  <si>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</si>
  <si>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</si>
  <si>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</si>
  <si>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</si>
  <si>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</si>
  <si>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</si>
  <si>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</si>
  <si>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</si>
  <si>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</si>
  <si>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</si>
  <si>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</si>
  <si>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</si>
  <si>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</si>
  <si>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</si>
  <si>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</si>
  <si>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</si>
  <si>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</si>
  <si>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</si>
  <si>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</si>
  <si>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</si>
  <si>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</si>
  <si>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</si>
  <si>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</si>
  <si>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</si>
  <si>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</si>
  <si>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</si>
  <si>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</si>
  <si>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</si>
  <si>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</si>
  <si>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</si>
  <si>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</si>
  <si>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</si>
  <si>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</si>
  <si>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</si>
  <si>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</si>
  <si>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</si>
  <si>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</si>
  <si>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</si>
  <si>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</si>
  <si>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</si>
  <si>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</si>
  <si>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</si>
  <si>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</si>
  <si>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</si>
  <si>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</si>
  <si>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</si>
  <si>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</si>
  <si>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</si>
  <si>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</si>
  <si>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</si>
  <si>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</si>
  <si>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</si>
  <si>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</si>
  <si>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</si>
  <si>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</si>
  <si>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</si>
  <si>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</si>
  <si>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</si>
  <si>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</si>
  <si>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</si>
  <si>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</si>
  <si>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</si>
  <si>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</si>
  <si>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</si>
  <si>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</si>
  <si>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</si>
  <si>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</si>
  <si>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</si>
  <si>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</si>
  <si>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</si>
  <si>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</si>
  <si>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</si>
  <si>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</si>
  <si>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</si>
  <si>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</si>
  <si>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</si>
  <si>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</si>
  <si>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</si>
  <si>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</si>
  <si>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</si>
  <si>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</si>
  <si>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</si>
  <si>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</si>
  <si>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</si>
  <si>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</si>
  <si>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</si>
  <si>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</si>
  <si>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</si>
  <si>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</si>
  <si>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</si>
  <si>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</si>
  <si>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</si>
  <si>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</si>
  <si>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</si>
  <si>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</si>
  <si>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</si>
  <si>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</si>
  <si>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</si>
  <si>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</si>
  <si>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</si>
  <si>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</si>
  <si>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</si>
  <si>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</si>
  <si>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</si>
  <si>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</si>
  <si>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</si>
  <si>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</si>
  <si>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</si>
  <si>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</si>
  <si>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</si>
  <si>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</si>
  <si>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</si>
  <si>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</si>
  <si>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</si>
  <si>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</si>
  <si>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</si>
  <si>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</si>
  <si>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</si>
  <si>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</si>
  <si>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</si>
  <si>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</si>
  <si>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</si>
  <si>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</si>
  <si>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</si>
  <si>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</si>
  <si>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</si>
  <si>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</si>
  <si>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</si>
  <si>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</si>
  <si>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</si>
  <si>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</si>
  <si>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</si>
  <si>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</si>
  <si>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</si>
  <si>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</si>
  <si>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</si>
  <si>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</si>
  <si>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</si>
  <si>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</si>
  <si>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</si>
  <si>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</si>
  <si>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</si>
  <si>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</si>
  <si>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</si>
  <si>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</si>
  <si>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</si>
  <si>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</si>
  <si>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</si>
  <si>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</si>
  <si>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</si>
  <si>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</si>
  <si>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</si>
  <si>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</si>
  <si>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</si>
  <si>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</si>
  <si>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</si>
  <si>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</si>
  <si>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</si>
  <si>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</si>
  <si>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</si>
  <si>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</si>
  <si>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</si>
  <si>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</si>
  <si>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</si>
  <si>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</si>
  <si>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</si>
  <si>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</si>
  <si>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</si>
  <si>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</si>
  <si>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</si>
  <si>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</si>
  <si>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</si>
  <si>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</si>
  <si>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</si>
  <si>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</si>
  <si>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</si>
  <si>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</si>
  <si>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</si>
  <si>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</si>
  <si>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</si>
  <si>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</si>
  <si>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</si>
  <si>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</si>
  <si>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</si>
  <si>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</si>
  <si>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</si>
  <si>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</si>
  <si>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</si>
  <si>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</si>
  <si>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</si>
  <si>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</si>
  <si>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</si>
  <si>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</si>
  <si>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</si>
  <si>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</si>
  <si>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</si>
  <si>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</si>
  <si>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</si>
  <si>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</si>
  <si>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</si>
  <si>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</si>
  <si>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</si>
  <si>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</si>
  <si>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</si>
  <si>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</si>
  <si>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</si>
  <si>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</si>
  <si>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</si>
  <si>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</si>
  <si>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</si>
  <si>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</si>
  <si>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</si>
  <si>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</si>
  <si>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</si>
  <si>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</si>
  <si>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</si>
  <si>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</si>
  <si>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</si>
  <si>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</si>
  <si>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</si>
  <si>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</si>
  <si>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</si>
  <si>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</si>
  <si>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</si>
  <si>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</si>
  <si>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</si>
  <si>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</si>
  <si>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</si>
  <si>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</si>
  <si>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</si>
  <si>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</si>
  <si>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</si>
  <si>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</si>
  <si>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</si>
  <si>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</si>
  <si>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</si>
  <si>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</si>
  <si>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</si>
  <si>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</si>
  <si>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</si>
  <si>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</si>
  <si>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</si>
  <si>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</si>
  <si>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</si>
  <si>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</si>
  <si>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</si>
  <si>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</si>
  <si>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</si>
  <si>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</si>
  <si>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</si>
  <si>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</si>
  <si>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</si>
  <si>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</si>
  <si>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</si>
  <si>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</si>
  <si>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</si>
  <si>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</si>
  <si>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</si>
  <si>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</si>
  <si>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</si>
  <si>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</si>
  <si>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</si>
  <si>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</si>
  <si>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</si>
  <si>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</si>
  <si>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</si>
  <si>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</si>
  <si>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</si>
  <si>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</si>
  <si>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</si>
  <si>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</si>
  <si>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</si>
  <si>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</si>
  <si>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</si>
  <si>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</si>
  <si>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</si>
  <si>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</si>
  <si>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</si>
  <si>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</si>
  <si>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</si>
  <si>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</si>
  <si>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</si>
  <si>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</si>
  <si>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</si>
  <si>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</si>
  <si>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</si>
  <si>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</si>
  <si>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</si>
  <si>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</si>
  <si>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</si>
  <si>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</si>
  <si>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</si>
  <si>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</si>
  <si>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</si>
  <si>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</si>
  <si>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</si>
  <si>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</si>
  <si>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</si>
  <si>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</si>
  <si>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</si>
  <si>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</si>
  <si>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</si>
  <si>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</si>
  <si>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</si>
  <si>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</si>
  <si>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</si>
  <si>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</si>
  <si>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</si>
  <si>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</si>
  <si>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</si>
  <si>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</si>
  <si>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</si>
  <si>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</si>
  <si>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</si>
  <si>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</si>
  <si>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</si>
  <si>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</si>
  <si>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</si>
  <si>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</si>
  <si>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</si>
  <si>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</si>
  <si>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</si>
  <si>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</si>
  <si>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</si>
  <si>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</si>
  <si>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</si>
  <si>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</si>
  <si>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</si>
  <si>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</si>
  <si>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</si>
  <si>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</si>
  <si>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</si>
  <si>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</si>
  <si>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</si>
  <si>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</si>
  <si>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</si>
  <si>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</si>
  <si>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</si>
  <si>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</si>
  <si>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</si>
  <si>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</si>
  <si>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</si>
  <si>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</si>
  <si>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</si>
  <si>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</si>
  <si>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</si>
  <si>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</si>
  <si>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</si>
  <si>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</si>
  <si>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</si>
  <si>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</si>
  <si>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</si>
  <si>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</si>
  <si>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</si>
  <si>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</si>
  <si>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</si>
  <si>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</si>
  <si>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</si>
  <si>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</si>
  <si>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</si>
  <si>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</si>
  <si>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</si>
  <si>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</si>
  <si>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</si>
  <si>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</si>
  <si>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</si>
  <si>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</si>
  <si>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</si>
  <si>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</si>
  <si>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</si>
  <si>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</si>
  <si>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</si>
  <si>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</si>
  <si>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</si>
  <si>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</si>
  <si>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</si>
  <si>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</si>
  <si>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</si>
  <si>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</si>
  <si>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</si>
  <si>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</si>
  <si>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</si>
  <si>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</si>
  <si>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</si>
  <si>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</si>
  <si>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</si>
  <si>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</si>
  <si>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</si>
  <si>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</si>
  <si>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</si>
  <si>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</si>
  <si>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</si>
  <si>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</si>
  <si>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</si>
  <si>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</si>
  <si>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</si>
  <si>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</si>
  <si>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</si>
  <si>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</si>
  <si>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</si>
  <si>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</si>
  <si>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</si>
  <si>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</si>
  <si>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</si>
  <si>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</si>
  <si>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</si>
  <si>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</si>
  <si>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</si>
  <si>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</si>
  <si>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</si>
  <si>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</si>
  <si>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</si>
  <si>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</si>
  <si>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</si>
  <si>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</si>
  <si>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</si>
  <si>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</si>
  <si>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</si>
  <si>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</si>
  <si>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</si>
  <si>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</si>
  <si>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</si>
  <si>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</si>
  <si>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</si>
  <si>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</si>
  <si>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</si>
  <si>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</si>
  <si>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</si>
  <si>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</si>
  <si>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</si>
  <si>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</si>
  <si>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</si>
  <si>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</si>
  <si>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</si>
  <si>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</si>
  <si>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</si>
  <si>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</si>
  <si>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</si>
  <si>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</si>
  <si>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</si>
  <si>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</si>
  <si>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</si>
  <si>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</si>
  <si>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</si>
  <si>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</si>
  <si>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</si>
  <si>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</si>
  <si>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</si>
  <si>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</si>
  <si>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</si>
  <si>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</si>
  <si>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</si>
  <si>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</si>
  <si>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</si>
  <si>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</si>
  <si>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</si>
  <si>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</si>
  <si>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</si>
  <si>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</si>
  <si>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</si>
  <si>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</si>
  <si>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</si>
  <si>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</si>
  <si>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</si>
  <si>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</si>
  <si>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</si>
  <si>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</si>
  <si>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</si>
  <si>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</si>
  <si>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</si>
  <si>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</si>
  <si>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</si>
  <si>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</si>
  <si>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</si>
  <si>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</si>
  <si>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</si>
  <si>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</si>
  <si>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</si>
  <si>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</si>
  <si>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</si>
  <si>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</si>
  <si>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</si>
  <si>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</si>
  <si>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</si>
  <si>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</si>
  <si>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</si>
  <si>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</si>
  <si>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</si>
  <si>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</si>
  <si>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</si>
  <si>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</si>
  <si>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</si>
  <si>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</si>
  <si>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</si>
  <si>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</si>
  <si>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</si>
  <si>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</si>
  <si>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</si>
  <si>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</si>
  <si>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</si>
  <si>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</si>
  <si>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</si>
  <si>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</si>
  <si>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</si>
  <si>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</si>
  <si>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</si>
  <si>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</si>
  <si>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</si>
  <si>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</si>
  <si>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</si>
  <si>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</si>
  <si>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</si>
  <si>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</si>
  <si>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</si>
  <si>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</si>
  <si>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</si>
  <si>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</si>
  <si>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</si>
  <si>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</si>
  <si>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</si>
  <si>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</si>
  <si>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</si>
  <si>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</si>
  <si>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</si>
  <si>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</si>
  <si>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</si>
  <si>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</si>
  <si>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</si>
  <si>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</si>
  <si>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</si>
  <si>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</si>
  <si>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</si>
  <si>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</si>
  <si>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</si>
  <si>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</si>
  <si>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</si>
  <si>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</si>
  <si>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</si>
  <si>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</si>
  <si>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</si>
  <si>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</si>
  <si>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</si>
  <si>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</si>
  <si>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</si>
  <si>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</si>
  <si>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</si>
  <si>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</si>
  <si>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</si>
  <si>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</si>
  <si>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</si>
  <si>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</si>
  <si>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</si>
  <si>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</si>
  <si>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</si>
  <si>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</si>
  <si>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</si>
  <si>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</si>
  <si>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</si>
  <si>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</si>
  <si>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</si>
  <si>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</si>
  <si>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</si>
  <si>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</si>
  <si>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</si>
  <si>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</si>
  <si>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</si>
  <si>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</si>
  <si>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</si>
  <si>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</si>
  <si>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</si>
  <si>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</si>
  <si>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</si>
  <si>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</si>
  <si>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</si>
  <si>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</si>
  <si>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</si>
  <si>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</si>
  <si>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</si>
  <si>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</si>
  <si>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</si>
  <si>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</si>
  <si>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</si>
  <si>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</si>
  <si>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</si>
  <si>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</si>
  <si>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</si>
  <si>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</si>
  <si>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</si>
  <si>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</si>
  <si>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</si>
  <si>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</si>
  <si>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</si>
  <si>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</si>
  <si>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</si>
  <si>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</si>
  <si>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</si>
  <si>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</si>
  <si>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</si>
  <si>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</si>
  <si>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</si>
  <si>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</si>
  <si>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</si>
  <si>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</si>
  <si>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</si>
  <si>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</si>
  <si>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</si>
  <si>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</si>
  <si>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</si>
  <si>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</si>
  <si>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</si>
  <si>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</si>
  <si>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</si>
  <si>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</si>
  <si>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</si>
  <si>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</si>
  <si>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</si>
  <si>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</si>
  <si>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</si>
  <si>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</si>
  <si>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</si>
  <si>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</si>
  <si>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</si>
  <si>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</si>
  <si>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</si>
  <si>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</si>
  <si>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</si>
  <si>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</si>
  <si>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</si>
  <si>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</si>
  <si>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</si>
  <si>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</si>
  <si>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</si>
  <si>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</si>
  <si>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</si>
  <si>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</si>
  <si>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</si>
  <si>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</si>
  <si>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</si>
  <si>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</si>
  <si>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</si>
  <si>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</si>
  <si>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</si>
  <si>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</si>
  <si>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</si>
  <si>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</si>
  <si>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</si>
  <si>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</si>
  <si>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</si>
  <si>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</si>
  <si>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</si>
  <si>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</si>
  <si>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</si>
  <si>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</si>
  <si>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</si>
  <si>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</si>
  <si>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</si>
  <si>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</si>
  <si>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</si>
  <si>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</si>
  <si>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</si>
  <si>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</si>
  <si>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</si>
  <si>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</si>
  <si>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</si>
  <si>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</si>
  <si>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</si>
  <si>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</si>
  <si>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</si>
  <si>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</si>
  <si>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</si>
  <si>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</si>
  <si>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</si>
  <si>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</si>
  <si>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</si>
  <si>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</si>
  <si>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</si>
  <si>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</si>
  <si>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</si>
  <si>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</si>
  <si>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</si>
  <si>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</si>
  <si>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</si>
  <si>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</si>
  <si>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</si>
  <si>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</si>
  <si>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</si>
  <si>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</si>
  <si>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</si>
  <si>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</si>
  <si>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</si>
  <si>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</si>
  <si>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</si>
  <si>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</si>
  <si>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</si>
  <si>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</si>
  <si>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</si>
  <si>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</si>
  <si>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</si>
  <si>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</si>
  <si>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</si>
  <si>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</si>
  <si>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</si>
  <si>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</si>
  <si>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</si>
  <si>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</si>
  <si>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</si>
  <si>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</si>
  <si>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</si>
  <si>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</si>
  <si>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</si>
  <si>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</si>
  <si>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</si>
  <si>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</si>
  <si>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</si>
  <si>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</si>
  <si>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</si>
  <si>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</si>
  <si>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</si>
  <si>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</si>
  <si>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</si>
  <si>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</si>
  <si>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</si>
  <si>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</si>
  <si>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</si>
  <si>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</si>
  <si>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</si>
  <si>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</si>
  <si>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</si>
  <si>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</si>
  <si>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</si>
  <si>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</si>
  <si>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</si>
  <si>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</si>
  <si>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</si>
  <si>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</si>
  <si>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</si>
  <si>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</si>
  <si>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</si>
  <si>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</si>
  <si>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</si>
  <si>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</si>
  <si>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</si>
  <si>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</si>
  <si>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</si>
  <si>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</si>
  <si>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</si>
  <si>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</si>
  <si>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</si>
  <si>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</si>
  <si>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</si>
  <si>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</si>
  <si>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</si>
  <si>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</si>
  <si>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</si>
  <si>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</si>
  <si>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</si>
  <si>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</si>
  <si>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</si>
  <si>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</si>
  <si>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</si>
  <si>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</si>
  <si>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</si>
  <si>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</si>
  <si>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</si>
  <si>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</si>
  <si>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</si>
  <si>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</si>
  <si>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</si>
  <si>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</si>
  <si>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</si>
  <si>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</si>
  <si>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</si>
  <si>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</si>
  <si>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</si>
  <si>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</si>
  <si>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</si>
  <si>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</si>
  <si>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</si>
  <si>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</si>
  <si>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</si>
  <si>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</si>
  <si>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</si>
  <si>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</si>
  <si>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</si>
  <si>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</si>
  <si>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</si>
  <si>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</si>
  <si>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</si>
  <si>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</si>
  <si>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</si>
  <si>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</si>
  <si>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</si>
  <si>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</si>
  <si>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</si>
  <si>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</si>
  <si>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</si>
  <si>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</si>
  <si>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</si>
  <si>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</si>
  <si>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</si>
  <si>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</si>
  <si>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</si>
  <si>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</si>
  <si>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</si>
  <si>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</si>
  <si>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</si>
  <si>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</si>
  <si>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</si>
  <si>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</si>
  <si>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</si>
  <si>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</si>
  <si>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</si>
  <si>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</si>
  <si>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</si>
  <si>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</si>
  <si>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</si>
  <si>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</si>
  <si>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</si>
  <si>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</si>
  <si>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</si>
  <si>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</si>
  <si>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</si>
  <si>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</si>
  <si>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</si>
  <si>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</si>
  <si>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</si>
  <si>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</si>
  <si>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</si>
  <si>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</si>
  <si>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</si>
  <si>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</si>
  <si>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</si>
  <si>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</si>
  <si>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</si>
  <si>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</si>
  <si>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</si>
  <si>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</si>
  <si>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</si>
  <si>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</si>
  <si>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</si>
  <si>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</si>
  <si>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</si>
  <si>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</si>
  <si>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</si>
  <si>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</si>
  <si>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</si>
  <si>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</si>
  <si>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</si>
  <si>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</si>
  <si>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</si>
  <si>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</si>
  <si>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</si>
  <si>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</si>
  <si>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</si>
  <si>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</si>
  <si>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</si>
  <si>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</si>
  <si>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</si>
  <si>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</si>
  <si>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</si>
  <si>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</si>
  <si>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</si>
  <si>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</si>
  <si>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</si>
  <si>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</si>
  <si>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</si>
  <si>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</si>
  <si>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</si>
  <si>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</si>
  <si>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</si>
  <si>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</si>
  <si>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</si>
  <si>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</si>
  <si>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</si>
  <si>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</si>
  <si>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</si>
  <si>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</si>
  <si>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</si>
  <si>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</si>
  <si>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</si>
  <si>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</si>
  <si>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</si>
  <si>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</si>
  <si>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</si>
  <si>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</si>
  <si>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</si>
  <si>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</si>
  <si>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</si>
  <si>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</si>
  <si>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</si>
  <si>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</si>
  <si>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</si>
  <si>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</si>
  <si>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</si>
  <si>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</si>
  <si>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</si>
  <si>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</si>
  <si>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</si>
  <si>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</si>
  <si>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</si>
  <si>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</si>
  <si>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</si>
  <si>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</si>
  <si>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</si>
  <si>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</si>
  <si>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</si>
  <si>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</si>
  <si>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</si>
  <si>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</si>
  <si>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</si>
  <si>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</si>
  <si>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</si>
  <si>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</si>
  <si>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</si>
  <si>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</si>
  <si>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</si>
  <si>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</si>
  <si>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</si>
  <si>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</si>
  <si>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</si>
  <si>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</si>
  <si>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</si>
  <si>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</si>
  <si>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</si>
  <si>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</si>
  <si>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</si>
  <si>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</si>
  <si>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</si>
  <si>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</si>
  <si>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</si>
  <si>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</si>
  <si>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</si>
  <si>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</si>
  <si>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</si>
  <si>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</si>
  <si>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</si>
  <si>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</si>
  <si>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</si>
  <si>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</si>
  <si>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</si>
  <si>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</si>
  <si>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</si>
  <si>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</si>
  <si>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</si>
  <si>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</si>
  <si>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</si>
  <si>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</si>
  <si>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</si>
  <si>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</si>
  <si>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</si>
  <si>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</si>
  <si>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</si>
  <si>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</si>
  <si>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</si>
  <si>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</si>
  <si>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</si>
  <si>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</si>
  <si>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</si>
  <si>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</si>
  <si>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</si>
  <si>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</si>
  <si>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</si>
  <si>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</si>
  <si>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</si>
  <si>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</si>
  <si>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</si>
  <si>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</si>
  <si>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</si>
  <si>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</si>
  <si>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</si>
  <si>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</si>
  <si>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</si>
  <si>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</si>
  <si>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</si>
  <si>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</si>
  <si>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</si>
  <si>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</si>
  <si>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</si>
  <si>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</si>
  <si>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</si>
  <si>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</si>
  <si>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</si>
  <si>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</si>
  <si>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</si>
  <si>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</si>
  <si>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</si>
  <si>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</si>
  <si>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</si>
  <si>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</si>
  <si>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</si>
  <si>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</si>
  <si>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</si>
  <si>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</si>
  <si>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</si>
  <si>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</si>
  <si>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</si>
  <si>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</si>
  <si>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</si>
  <si>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</si>
  <si>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</si>
  <si>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</si>
  <si>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</si>
  <si>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</si>
  <si>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</si>
  <si>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</si>
  <si>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</si>
  <si>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</si>
  <si>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</si>
  <si>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</si>
  <si>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</si>
  <si>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</si>
  <si>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</si>
  <si>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</si>
  <si>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</si>
  <si>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</si>
  <si>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</si>
  <si>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</si>
  <si>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</si>
  <si>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</si>
  <si>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</si>
  <si>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</si>
  <si>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</si>
  <si>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</si>
  <si>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</si>
  <si>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</si>
  <si>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</si>
  <si>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</si>
  <si>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</si>
  <si>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</si>
  <si>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</si>
  <si>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</si>
  <si>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</si>
  <si>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</si>
  <si>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</si>
  <si>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</si>
  <si>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</si>
  <si>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</si>
  <si>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</si>
  <si>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</si>
  <si>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</si>
  <si>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</si>
  <si>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</si>
  <si>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</si>
  <si>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</si>
  <si>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</si>
  <si>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</si>
  <si>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</si>
  <si>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</si>
  <si>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</si>
  <si>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</si>
  <si>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</si>
  <si>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</si>
  <si>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</si>
  <si>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</si>
  <si>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</si>
  <si>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</si>
  <si>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</si>
  <si>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</si>
  <si>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</si>
  <si>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</si>
  <si>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</si>
  <si>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</si>
  <si>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</si>
  <si>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</si>
  <si>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</si>
  <si>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</si>
  <si>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</si>
  <si>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</si>
  <si>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</si>
  <si>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</si>
  <si>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</si>
  <si>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</si>
  <si>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</si>
  <si>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</si>
  <si>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</si>
  <si>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</si>
  <si>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</si>
  <si>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</si>
  <si>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</si>
  <si>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</si>
  <si>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</si>
  <si>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</si>
  <si>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</si>
  <si>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</si>
  <si>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</si>
  <si>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</si>
  <si>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</si>
  <si>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</si>
  <si>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</si>
  <si>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</si>
  <si>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</si>
  <si>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</si>
  <si>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</si>
  <si>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</si>
  <si>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</si>
  <si>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</si>
  <si>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</si>
  <si>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</si>
  <si>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</si>
  <si>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</si>
  <si>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</si>
  <si>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</si>
  <si>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</si>
  <si>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</si>
  <si>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</si>
  <si>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</si>
  <si>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</si>
  <si>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</si>
  <si>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</si>
  <si>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</si>
  <si>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</si>
  <si>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</si>
  <si>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</si>
  <si>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</si>
  <si>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</si>
  <si>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</si>
  <si>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</si>
  <si>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</si>
  <si>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</si>
  <si>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</si>
  <si>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</si>
  <si>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</si>
  <si>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</si>
  <si>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</si>
  <si>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</si>
  <si>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</si>
  <si>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</si>
  <si>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</si>
  <si>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</si>
  <si>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</si>
  <si>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</si>
  <si>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</si>
  <si>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</si>
  <si>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</si>
  <si>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</si>
  <si>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</si>
  <si>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</si>
  <si>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</si>
  <si>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</si>
  <si>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</si>
  <si>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</si>
  <si>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</si>
  <si>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</si>
  <si>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</si>
  <si>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</si>
  <si>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</si>
  <si>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</si>
  <si>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</si>
  <si>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</si>
  <si>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</si>
  <si>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</si>
  <si>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</si>
  <si>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</si>
  <si>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</si>
  <si>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</si>
  <si>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</si>
  <si>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</si>
  <si>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</si>
  <si>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</si>
  <si>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</si>
  <si>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</si>
  <si>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</si>
  <si>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</si>
  <si>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</si>
  <si>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</si>
  <si>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</si>
  <si>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</si>
  <si>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</si>
  <si>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</si>
  <si>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</si>
  <si>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</si>
  <si>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</si>
  <si>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</si>
  <si>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</si>
  <si>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</si>
  <si>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</si>
  <si>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</si>
  <si>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</si>
  <si>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</si>
  <si>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</si>
  <si>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</si>
  <si>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</si>
  <si>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</si>
  <si>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</si>
  <si>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</si>
  <si>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</si>
  <si>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</si>
  <si>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</si>
  <si>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</si>
  <si>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</si>
  <si>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</si>
  <si>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</si>
  <si>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</si>
  <si>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</si>
  <si>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</si>
  <si>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</si>
  <si>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</si>
  <si>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</si>
  <si>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</si>
  <si>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</si>
  <si>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</si>
  <si>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</si>
  <si>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</si>
  <si>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</si>
  <si>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</si>
  <si>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</si>
  <si>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</si>
  <si>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</si>
  <si>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</si>
  <si>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</si>
  <si>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</si>
  <si>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</si>
  <si>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</si>
  <si>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</si>
  <si>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</si>
  <si>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</si>
  <si>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</si>
  <si>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</si>
  <si>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</si>
  <si>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</si>
  <si>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</si>
  <si>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</si>
  <si>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</si>
  <si>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</si>
  <si>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</si>
  <si>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</si>
  <si>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</si>
  <si>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</si>
  <si>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</si>
  <si>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</si>
  <si>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</si>
  <si>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</si>
  <si>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</si>
  <si>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</si>
  <si>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</si>
  <si>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</si>
  <si>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</si>
  <si>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</si>
  <si>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</si>
  <si>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</si>
  <si>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</si>
  <si>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</si>
  <si>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</si>
  <si>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</si>
  <si>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</si>
  <si>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</si>
  <si>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</si>
  <si>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</si>
  <si>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</si>
  <si>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</si>
  <si>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</si>
  <si>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</si>
  <si>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</si>
  <si>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</si>
  <si>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</si>
  <si>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</si>
  <si>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</si>
  <si>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</si>
  <si>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</si>
  <si>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</si>
  <si>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</si>
  <si>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</si>
  <si>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</si>
  <si>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</si>
  <si>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</si>
  <si>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</si>
  <si>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</si>
  <si>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</si>
  <si>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</si>
  <si>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</si>
  <si>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</si>
  <si>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</si>
  <si>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</si>
  <si>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</si>
  <si>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</si>
  <si>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</si>
  <si>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</si>
  <si>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</si>
  <si>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</si>
  <si>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</si>
  <si>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</si>
  <si>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</si>
  <si>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</si>
  <si>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</si>
  <si>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</si>
  <si>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</si>
  <si>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</si>
  <si>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</si>
  <si>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</si>
  <si>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</si>
  <si>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</si>
  <si>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</si>
  <si>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</si>
  <si>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</si>
  <si>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</si>
  <si>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</si>
  <si>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</si>
  <si>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</si>
  <si>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</si>
  <si>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</si>
  <si>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</si>
  <si>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</si>
  <si>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</si>
  <si>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</si>
  <si>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</si>
  <si>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</si>
  <si>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</si>
  <si>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</si>
  <si>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</si>
  <si>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</si>
  <si>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</si>
  <si>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</si>
  <si>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</si>
  <si>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</si>
  <si>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</si>
  <si>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</si>
  <si>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</si>
  <si>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</si>
  <si>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</si>
  <si>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</si>
  <si>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</si>
  <si>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</si>
  <si>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</si>
  <si>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</si>
  <si>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</si>
  <si>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</si>
  <si>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</si>
  <si>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</si>
  <si>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</si>
  <si>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</si>
  <si>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</si>
  <si>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</si>
  <si>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</si>
  <si>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</si>
  <si>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</si>
  <si>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</si>
  <si>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</si>
  <si>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</si>
  <si>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</si>
  <si>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</si>
  <si>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</si>
  <si>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</si>
  <si>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</si>
  <si>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</si>
  <si>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</si>
  <si>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</si>
  <si>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</si>
  <si>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</si>
  <si>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</si>
  <si>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</si>
  <si>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</si>
  <si>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</si>
  <si>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</si>
  <si>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</si>
  <si>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</si>
  <si>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</si>
  <si>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</si>
  <si>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</si>
  <si>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</si>
  <si>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</si>
  <si>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</si>
  <si>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</si>
  <si>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</si>
  <si>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</si>
  <si>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</si>
  <si>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</si>
  <si>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</si>
  <si>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</si>
  <si>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</si>
  <si>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</si>
  <si>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</si>
  <si>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</si>
  <si>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</si>
  <si>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</si>
  <si>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</si>
  <si>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</si>
  <si>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</si>
  <si>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</si>
  <si>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</si>
  <si>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</si>
  <si>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</si>
  <si>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</si>
  <si>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</si>
  <si>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</si>
  <si>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</si>
  <si>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</si>
  <si>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</si>
  <si>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</si>
  <si>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</si>
  <si>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</si>
  <si>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</si>
  <si>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</si>
  <si>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</si>
  <si>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</si>
  <si>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</si>
  <si>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</si>
  <si>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</si>
  <si>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</si>
  <si>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</si>
  <si>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</si>
  <si>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</si>
  <si>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</si>
  <si>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</si>
  <si>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</si>
  <si>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</si>
  <si>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</si>
  <si>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</si>
  <si>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</si>
  <si>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</si>
  <si>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</si>
  <si>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</si>
  <si>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</si>
  <si>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</si>
  <si>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</si>
  <si>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</si>
  <si>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</si>
  <si>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</si>
  <si>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</si>
  <si>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</si>
  <si>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</si>
  <si>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</si>
  <si>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</si>
  <si>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</si>
  <si>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</si>
  <si>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</si>
  <si>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</si>
  <si>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</si>
  <si>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</si>
  <si>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</si>
  <si>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</si>
  <si>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</si>
  <si>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</si>
  <si>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</si>
  <si>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</si>
  <si>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</si>
  <si>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</si>
  <si>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</si>
  <si>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</si>
  <si>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</si>
  <si>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</si>
  <si>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</si>
  <si>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</si>
  <si>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</si>
  <si>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</si>
  <si>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</si>
  <si>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</si>
  <si>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</si>
  <si>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</si>
  <si>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</si>
  <si>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</si>
  <si>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</si>
  <si>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</si>
  <si>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</si>
  <si>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</si>
  <si>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</si>
  <si>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</si>
  <si>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</si>
  <si>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</si>
  <si>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</si>
  <si>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</si>
  <si>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</si>
  <si>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</si>
  <si>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</si>
  <si>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</si>
  <si>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</si>
  <si>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</si>
  <si>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</si>
  <si>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</si>
  <si>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</si>
  <si>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</si>
  <si>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</si>
  <si>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</si>
  <si>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</si>
  <si>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</si>
  <si>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</si>
  <si>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</si>
  <si>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</si>
  <si>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</si>
  <si>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</si>
  <si>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</si>
  <si>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</si>
  <si>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</si>
  <si>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</si>
  <si>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</si>
  <si>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</si>
  <si>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</si>
  <si>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</si>
  <si>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</si>
  <si>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</si>
  <si>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</si>
  <si>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</si>
  <si>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</si>
  <si>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</si>
  <si>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</si>
  <si>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</si>
  <si>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</si>
  <si>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</si>
  <si>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</si>
  <si>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</si>
  <si>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</si>
  <si>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</si>
  <si>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</si>
  <si>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</si>
  <si>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</si>
  <si>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</si>
  <si>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</si>
  <si>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</si>
  <si>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</si>
  <si>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</si>
  <si>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</si>
  <si>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</si>
  <si>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</si>
  <si>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</si>
  <si>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</si>
  <si>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</si>
  <si>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</si>
  <si>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</si>
  <si>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</si>
  <si>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</si>
  <si>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</si>
  <si>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</si>
  <si>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</si>
  <si>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</si>
  <si>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</si>
  <si>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</si>
  <si>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</si>
  <si>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</si>
  <si>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</si>
  <si>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</si>
  <si>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</si>
  <si>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</si>
  <si>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</si>
  <si>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</si>
  <si>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</si>
  <si>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</si>
  <si>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</si>
  <si>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</si>
  <si>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</si>
  <si>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</si>
  <si>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</si>
  <si>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</si>
  <si>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</si>
  <si>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</si>
  <si>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</si>
  <si>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</si>
  <si>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</si>
  <si>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</si>
  <si>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</si>
  <si>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</si>
  <si>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</si>
  <si>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</si>
  <si>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</si>
  <si>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</si>
  <si>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</si>
  <si>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</si>
  <si>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</si>
  <si>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</si>
  <si>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</si>
  <si>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</si>
  <si>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</si>
  <si>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</si>
  <si>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</si>
  <si>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</si>
  <si>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</si>
  <si>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</si>
  <si>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</si>
  <si>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</si>
  <si>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</si>
  <si>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</si>
  <si>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</si>
  <si>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</si>
  <si>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</si>
  <si>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</si>
  <si>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</si>
  <si>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</si>
  <si>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</si>
  <si>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</si>
  <si>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</si>
  <si>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</si>
  <si>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</si>
  <si>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</si>
  <si>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</si>
  <si>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</si>
  <si>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</si>
  <si>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</si>
  <si>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</si>
  <si>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</si>
  <si>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</si>
  <si>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</si>
  <si>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</si>
  <si>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</si>
  <si>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</si>
  <si>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</si>
  <si>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</si>
  <si>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</si>
  <si>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</si>
  <si>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</si>
  <si>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</si>
  <si>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</si>
  <si>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</si>
  <si>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</si>
  <si>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</si>
  <si>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</si>
  <si>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</si>
  <si>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</si>
  <si>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</si>
  <si>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</si>
  <si>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</si>
  <si>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</si>
  <si>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</si>
  <si>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</si>
  <si>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</si>
  <si>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</si>
  <si>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</si>
  <si>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</si>
  <si>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</si>
  <si>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</si>
  <si>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</si>
  <si>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</si>
  <si>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</si>
  <si>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</si>
  <si>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</si>
  <si>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</si>
  <si>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</si>
  <si>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</si>
  <si>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</si>
  <si>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</si>
  <si>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</si>
  <si>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</si>
  <si>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</si>
  <si>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</si>
  <si>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</si>
  <si>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</si>
  <si>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</si>
  <si>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</si>
  <si>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</si>
  <si>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</si>
  <si>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</si>
  <si>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</si>
  <si>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</si>
  <si>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</si>
  <si>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</si>
  <si>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</si>
  <si>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</si>
  <si>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</si>
  <si>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</si>
  <si>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</si>
  <si>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</si>
  <si>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</si>
  <si>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</si>
  <si>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</si>
  <si>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</si>
  <si>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</si>
  <si>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</si>
  <si>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</si>
  <si>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</si>
  <si>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</si>
  <si>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</si>
  <si>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</si>
  <si>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</si>
  <si>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</si>
  <si>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</si>
  <si>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</si>
  <si>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</si>
  <si>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</si>
  <si>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</si>
  <si>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</si>
  <si>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</si>
  <si>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</si>
  <si>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</si>
  <si>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</si>
  <si>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</si>
  <si>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</si>
  <si>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</si>
  <si>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</si>
  <si>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</si>
  <si>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</si>
  <si>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</si>
  <si>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</si>
  <si>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</si>
  <si>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</si>
  <si>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</si>
  <si>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</si>
  <si>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</si>
  <si>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</si>
  <si>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</si>
  <si>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</si>
  <si>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</si>
  <si>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</si>
  <si>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</si>
  <si>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</si>
  <si>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</si>
  <si>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</si>
  <si>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</si>
  <si>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</si>
  <si>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</si>
  <si>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</si>
  <si>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</si>
  <si>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</si>
  <si>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</si>
  <si>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</si>
  <si>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</si>
  <si>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</si>
  <si>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</si>
  <si>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</si>
  <si>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</si>
  <si>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</si>
  <si>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</si>
  <si>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</si>
  <si>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</si>
  <si>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</si>
  <si>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</si>
  <si>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</si>
  <si>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</si>
  <si>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</si>
  <si>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</si>
  <si>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</si>
  <si>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</si>
  <si>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</si>
  <si>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</si>
  <si>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</si>
  <si>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</si>
  <si>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</si>
  <si>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</si>
  <si>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</si>
  <si>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</si>
  <si>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</si>
  <si>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</si>
  <si>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</si>
  <si>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</si>
  <si>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</si>
  <si>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</si>
  <si>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</si>
  <si>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</si>
  <si>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</si>
  <si>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</si>
  <si>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</si>
  <si>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</si>
  <si>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</si>
  <si>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</si>
  <si>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</si>
  <si>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</si>
  <si>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</si>
  <si>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</si>
  <si>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</si>
  <si>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</si>
  <si>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</si>
  <si>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</si>
  <si>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</si>
  <si>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</si>
  <si>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</si>
  <si>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</si>
  <si>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</si>
  <si>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</si>
  <si>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</si>
  <si>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</si>
  <si>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</si>
  <si>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</si>
  <si>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</si>
  <si>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</si>
  <si>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</si>
  <si>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</si>
  <si>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</si>
  <si>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</si>
  <si>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</si>
  <si>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</si>
  <si>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</si>
  <si>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</si>
  <si>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</si>
  <si>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</si>
  <si>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</si>
  <si>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</si>
  <si>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</si>
  <si>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</si>
  <si>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</si>
  <si>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</si>
  <si>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</si>
  <si>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</si>
  <si>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</si>
  <si>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</si>
  <si>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</si>
  <si>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</si>
  <si>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</si>
  <si>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</si>
  <si>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</si>
  <si>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</si>
  <si>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</si>
  <si>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</si>
  <si>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</si>
  <si>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</si>
  <si>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</si>
  <si>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</si>
  <si>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</si>
  <si>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</si>
  <si>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</si>
  <si>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</si>
  <si>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</si>
  <si>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</si>
  <si>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</si>
  <si>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</si>
  <si>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</si>
  <si>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</si>
  <si>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</si>
  <si>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</si>
  <si>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</si>
  <si>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</si>
  <si>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</si>
  <si>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</si>
  <si>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</si>
  <si>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</si>
  <si>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</si>
  <si>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</si>
  <si>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</si>
  <si>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</si>
  <si>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</si>
  <si>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</si>
  <si>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</si>
  <si>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</si>
  <si>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</si>
  <si>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</si>
  <si>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</si>
  <si>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</si>
  <si>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</si>
  <si>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</si>
  <si>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</si>
  <si>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</si>
  <si>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</si>
  <si>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</si>
  <si>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</si>
  <si>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</si>
  <si>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</si>
  <si>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</si>
  <si>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</si>
  <si>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</si>
  <si>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</si>
  <si>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</si>
  <si>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</si>
  <si>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</si>
  <si>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</si>
  <si>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</si>
  <si>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</si>
  <si>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</si>
  <si>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</si>
  <si>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</si>
  <si>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</si>
  <si>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</si>
  <si>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</si>
  <si>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</si>
  <si>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</si>
  <si>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</si>
  <si>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</si>
  <si>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</si>
  <si>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</si>
  <si>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</si>
  <si>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</si>
  <si>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</si>
  <si>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</si>
  <si>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</si>
  <si>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</si>
  <si>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</si>
  <si>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</si>
  <si>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</si>
  <si>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</si>
  <si>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</si>
  <si>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</si>
  <si>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</si>
  <si>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</si>
  <si>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</si>
  <si>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</si>
  <si>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</si>
  <si>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</si>
  <si>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</si>
  <si>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</si>
  <si>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</si>
  <si>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</si>
  <si>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</si>
  <si>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</si>
  <si>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</si>
  <si>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</si>
  <si>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</si>
  <si>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</si>
  <si>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</si>
  <si>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</si>
  <si>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</si>
  <si>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</si>
  <si>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</si>
  <si>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</si>
  <si>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</si>
  <si>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</si>
  <si>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</si>
  <si>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</si>
  <si>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</si>
  <si>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</si>
  <si>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</si>
  <si>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</si>
  <si>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</si>
  <si>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</si>
  <si>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</si>
  <si>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</si>
  <si>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</si>
  <si>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</si>
  <si>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</si>
  <si>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</si>
  <si>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</si>
  <si>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</si>
  <si>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</si>
  <si>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</si>
  <si>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</si>
  <si>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</si>
  <si>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</si>
  <si>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</si>
  <si>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</si>
  <si>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</si>
  <si>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</si>
  <si>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</si>
  <si>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</si>
  <si>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</si>
  <si>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</si>
  <si>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</si>
  <si>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</si>
  <si>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</si>
  <si>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</si>
  <si>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</si>
  <si>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</si>
  <si>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</si>
  <si>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</si>
  <si>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</si>
  <si>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</si>
  <si>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</si>
  <si>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</si>
  <si>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</si>
  <si>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</si>
  <si>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</si>
  <si>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</si>
  <si>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</si>
  <si>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</si>
  <si>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</si>
  <si>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</si>
  <si>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</si>
  <si>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</si>
  <si>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</si>
  <si>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</si>
  <si>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</si>
  <si>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</si>
  <si>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</si>
  <si>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</si>
  <si>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</si>
  <si>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</si>
  <si>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</si>
  <si>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</si>
  <si>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</si>
  <si>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</si>
  <si>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</si>
  <si>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</si>
  <si>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</si>
  <si>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</si>
  <si>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</si>
  <si>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</si>
  <si>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</si>
  <si>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</si>
  <si>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</si>
  <si>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</si>
  <si>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</si>
  <si>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</si>
  <si>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</si>
  <si>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</si>
  <si>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</si>
  <si>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</si>
  <si>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</si>
  <si>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</si>
  <si>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</si>
  <si>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</si>
  <si>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</si>
  <si>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</si>
  <si>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</si>
  <si>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</si>
  <si>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</si>
  <si>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</si>
  <si>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</si>
  <si>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</si>
  <si>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</si>
  <si>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</si>
  <si>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</si>
  <si>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</si>
  <si>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</si>
  <si>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</si>
  <si>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</si>
  <si>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</si>
  <si>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</si>
  <si>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</si>
  <si>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</si>
  <si>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</si>
  <si>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</si>
  <si>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</si>
  <si>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</si>
  <si>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</si>
  <si>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</si>
  <si>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</si>
  <si>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</si>
  <si>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</si>
  <si>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</si>
  <si>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</si>
  <si>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</si>
  <si>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</si>
  <si>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</si>
  <si>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</si>
  <si>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</si>
  <si>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</si>
  <si>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</si>
  <si>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</si>
  <si>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</si>
  <si>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</si>
  <si>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</si>
  <si>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</si>
  <si>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</si>
  <si>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</si>
  <si>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</si>
  <si>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</si>
  <si>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</si>
  <si>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</si>
  <si>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</si>
  <si>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</si>
  <si>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</si>
  <si>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</si>
  <si>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</si>
  <si>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</si>
  <si>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</si>
  <si>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</si>
  <si>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</si>
  <si>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</si>
  <si>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</si>
  <si>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</si>
  <si>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</si>
  <si>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</si>
  <si>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</si>
  <si>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</si>
  <si>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</si>
  <si>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</si>
  <si>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</si>
  <si>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</si>
  <si>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</si>
  <si>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</si>
  <si>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</si>
  <si>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</si>
  <si>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</si>
  <si>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</si>
  <si>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</si>
  <si>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</si>
  <si>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</si>
  <si>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</si>
  <si>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</si>
  <si>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</si>
  <si>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</si>
  <si>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</si>
  <si>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</si>
  <si>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</si>
  <si>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</si>
  <si>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</si>
  <si>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</si>
  <si>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</si>
  <si>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</si>
  <si>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</si>
  <si>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</si>
  <si>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</si>
  <si>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</si>
  <si>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</si>
  <si>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</si>
  <si>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</si>
  <si>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</si>
  <si>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</si>
  <si>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</si>
  <si>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</si>
  <si>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</si>
  <si>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</si>
  <si>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</si>
  <si>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</si>
  <si>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</si>
  <si>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</si>
  <si>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</si>
  <si>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</si>
  <si>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</si>
  <si>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</si>
  <si>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</si>
  <si>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</si>
  <si>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</si>
  <si>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</si>
  <si>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</si>
  <si>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</si>
  <si>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</si>
  <si>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</si>
  <si>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</si>
  <si>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</si>
  <si>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</si>
  <si>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</si>
  <si>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</si>
  <si>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</si>
  <si>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</si>
  <si>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</si>
  <si>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</si>
  <si>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</si>
  <si>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</si>
  <si>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</si>
  <si>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</si>
  <si>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</si>
  <si>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</si>
  <si>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</si>
  <si>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</si>
  <si>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</si>
  <si>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</si>
  <si>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</si>
  <si>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</si>
  <si>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</si>
  <si>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</si>
  <si>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</si>
  <si>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</si>
  <si>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</si>
  <si>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</si>
  <si>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</si>
  <si>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</si>
  <si>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</si>
  <si>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</si>
  <si>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</si>
  <si>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</si>
  <si>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</si>
  <si>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</si>
  <si>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</si>
  <si>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</si>
  <si>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</si>
  <si>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</si>
  <si>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</si>
  <si>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</si>
  <si>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</si>
  <si>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</si>
  <si>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</si>
  <si>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</si>
  <si>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</si>
  <si>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</si>
  <si>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</si>
  <si>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</si>
  <si>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</si>
  <si>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</si>
  <si>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</si>
  <si>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</si>
  <si>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</si>
  <si>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</si>
  <si>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</si>
  <si>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</si>
  <si>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</si>
  <si>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</si>
  <si>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</si>
  <si>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</si>
  <si>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</si>
  <si>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</si>
  <si>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</si>
  <si>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</si>
  <si>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</si>
  <si>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</si>
  <si>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</si>
  <si>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</si>
  <si>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</si>
  <si>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</si>
  <si>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</si>
  <si>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</si>
  <si>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</si>
  <si>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</si>
  <si>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</si>
  <si>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</si>
  <si>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</si>
  <si>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</si>
  <si>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</si>
  <si>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</si>
  <si>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</si>
  <si>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</si>
  <si>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</si>
  <si>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</si>
  <si>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</si>
  <si>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</si>
  <si>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</si>
  <si>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</si>
  <si>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</si>
  <si>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</si>
  <si>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</si>
  <si>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</si>
  <si>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</si>
  <si>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</si>
  <si>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</si>
  <si>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</si>
  <si>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</si>
  <si>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</si>
  <si>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</si>
  <si>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</si>
  <si>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</si>
  <si>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</si>
  <si>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</si>
  <si>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</si>
  <si>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</si>
  <si>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</si>
  <si>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</si>
  <si>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</si>
  <si>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</si>
  <si>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</si>
  <si>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</si>
  <si>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</si>
  <si>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</si>
  <si>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</si>
  <si>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</si>
  <si>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</si>
  <si>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</si>
  <si>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</si>
  <si>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</si>
  <si>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</si>
  <si>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</si>
  <si>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</si>
  <si>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</si>
  <si>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</si>
  <si>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</si>
  <si>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</si>
  <si>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</si>
  <si>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</si>
  <si>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</si>
  <si>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</si>
  <si>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</si>
  <si>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</si>
  <si>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</si>
  <si>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</si>
  <si>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</si>
  <si>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</si>
  <si>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</si>
  <si>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</si>
  <si>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</si>
  <si>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</si>
  <si>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</si>
  <si>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</si>
  <si>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</si>
  <si>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</si>
  <si>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</si>
  <si>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</si>
  <si>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</si>
  <si>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</si>
  <si>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</si>
  <si>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</si>
  <si>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</si>
  <si>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</si>
  <si>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</si>
  <si>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</si>
  <si>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</si>
  <si>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</si>
  <si>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</si>
  <si>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</si>
  <si>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</si>
  <si>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</si>
  <si>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</si>
  <si>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</si>
  <si>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</si>
  <si>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</si>
  <si>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</si>
  <si>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</si>
  <si>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</si>
  <si>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</si>
  <si>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</si>
  <si>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</si>
  <si>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</si>
  <si>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</si>
  <si>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</si>
  <si>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</si>
  <si>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</si>
  <si>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</si>
  <si>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</si>
  <si>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</si>
  <si>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</si>
  <si>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</si>
  <si>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</si>
  <si>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</si>
  <si>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</si>
  <si>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</si>
  <si>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</si>
  <si>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</si>
  <si>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</si>
  <si>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</si>
  <si>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</si>
  <si>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</si>
  <si>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</si>
  <si>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</si>
  <si>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</si>
  <si>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</si>
  <si>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</si>
  <si>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</si>
  <si>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</si>
  <si>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</si>
  <si>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</si>
  <si>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</si>
  <si>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</si>
  <si>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</si>
  <si>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</si>
  <si>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</si>
  <si>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</si>
  <si>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</si>
  <si>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</si>
  <si>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</si>
  <si>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</si>
  <si>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</si>
  <si>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</si>
  <si>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</si>
  <si>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</si>
  <si>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</si>
  <si>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</si>
  <si>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</si>
  <si>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</si>
  <si>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</si>
  <si>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</si>
  <si>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</si>
  <si>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</si>
  <si>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</si>
  <si>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</si>
  <si>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</si>
  <si>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</si>
  <si>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</si>
  <si>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</si>
  <si>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</si>
  <si>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</si>
  <si>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</si>
  <si>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</si>
  <si>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</si>
  <si>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</si>
  <si>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</si>
  <si>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</si>
  <si>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</si>
  <si>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</si>
  <si>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</si>
  <si>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</si>
  <si>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</si>
  <si>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</si>
  <si>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</si>
  <si>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</si>
  <si>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</si>
  <si>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</si>
  <si>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</si>
  <si>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</si>
  <si>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</si>
  <si>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</si>
  <si>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</si>
  <si>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</si>
  <si>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</si>
  <si>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</si>
  <si>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</si>
  <si>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</si>
  <si>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</si>
  <si>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</si>
  <si>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</si>
  <si>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</si>
  <si>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</si>
  <si>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</si>
  <si>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</si>
  <si>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</si>
  <si>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</si>
  <si>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</si>
  <si>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</si>
  <si>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</si>
  <si>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</si>
  <si>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</si>
  <si>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</si>
  <si>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</si>
  <si>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</si>
  <si>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</si>
  <si>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</si>
  <si>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</si>
  <si>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</si>
  <si>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</si>
  <si>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</si>
  <si>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</si>
  <si>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</si>
  <si>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</si>
  <si>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</si>
  <si>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</si>
  <si>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</si>
  <si>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</si>
  <si>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</si>
  <si>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</si>
  <si>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</si>
  <si>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</si>
  <si>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</si>
  <si>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</si>
  <si>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</si>
  <si>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</si>
  <si>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</si>
  <si>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</si>
  <si>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</si>
  <si>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</si>
  <si>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</si>
  <si>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</si>
  <si>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</si>
  <si>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</si>
  <si>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</si>
  <si>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</si>
  <si>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</si>
  <si>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</si>
  <si>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</si>
  <si>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</si>
  <si>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</si>
  <si>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</si>
  <si>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</si>
  <si>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</si>
  <si>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</si>
  <si>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</si>
  <si>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</si>
  <si>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</si>
  <si>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</si>
  <si>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</si>
  <si>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</si>
  <si>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</si>
  <si>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</si>
  <si>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</si>
  <si>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</si>
  <si>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</si>
  <si>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</si>
  <si>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</si>
  <si>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</si>
  <si>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</si>
  <si>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</si>
  <si>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</si>
  <si>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</si>
  <si>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</si>
  <si>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</si>
  <si>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</si>
  <si>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</si>
  <si>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</si>
  <si>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</si>
  <si>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</si>
  <si>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</si>
  <si>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</si>
  <si>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</si>
  <si>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</si>
  <si>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</si>
  <si>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</si>
  <si>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</si>
  <si>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</si>
  <si>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</si>
  <si>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</si>
  <si>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</si>
  <si>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</si>
  <si>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</si>
  <si>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</si>
  <si>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</si>
  <si>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</si>
  <si>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</si>
  <si>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</si>
  <si>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</si>
  <si>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</si>
  <si>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</si>
  <si>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</si>
  <si>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</si>
  <si>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</si>
  <si>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</si>
  <si>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</si>
  <si>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</si>
  <si>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</si>
  <si>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</si>
  <si>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</si>
  <si>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</si>
  <si>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</si>
  <si>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</si>
  <si>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</si>
  <si>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</si>
  <si>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</si>
  <si>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</si>
  <si>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</si>
  <si>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</si>
  <si>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</si>
  <si>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</si>
  <si>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</si>
  <si>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</si>
  <si>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</si>
  <si>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</si>
  <si>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</si>
  <si>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</si>
  <si>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</si>
  <si>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</si>
  <si>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</si>
  <si>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</si>
  <si>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</si>
  <si>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</si>
  <si>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</si>
  <si>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</si>
  <si>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</si>
  <si>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</si>
  <si>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</si>
  <si>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</si>
  <si>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</si>
  <si>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</si>
  <si>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</si>
  <si>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</si>
  <si>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</si>
  <si>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</si>
  <si>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</si>
  <si>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</si>
  <si>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</si>
  <si>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</si>
  <si>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</si>
  <si>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</si>
  <si>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</si>
  <si>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</si>
  <si>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</si>
  <si>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</si>
  <si>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</si>
  <si>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</si>
  <si>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</si>
  <si>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</si>
  <si>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</si>
  <si>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</si>
  <si>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</si>
  <si>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</si>
  <si>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</si>
  <si>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</si>
  <si>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</si>
  <si>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</si>
  <si>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</si>
  <si>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</si>
  <si>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</si>
  <si>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</si>
  <si>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</si>
  <si>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</si>
  <si>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</si>
  <si>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</si>
  <si>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</si>
  <si>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</si>
  <si>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</si>
  <si>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</si>
  <si>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</si>
  <si>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</si>
  <si>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</si>
  <si>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</si>
  <si>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</si>
  <si>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</si>
  <si>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</si>
  <si>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</si>
  <si>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</si>
  <si>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</si>
  <si>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</si>
  <si>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</si>
  <si>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</si>
  <si>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</si>
  <si>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</si>
  <si>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</si>
  <si>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</si>
  <si>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</si>
  <si>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</si>
  <si>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</si>
  <si>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</si>
  <si>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</si>
  <si>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</si>
  <si>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</si>
  <si>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</si>
  <si>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</si>
  <si>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</si>
  <si>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</si>
  <si>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</si>
  <si>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</si>
  <si>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</si>
  <si>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</si>
  <si>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</si>
  <si>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</si>
  <si>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</si>
  <si>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</si>
  <si>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</si>
  <si>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</si>
  <si>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</si>
  <si>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</si>
  <si>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</si>
  <si>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</si>
  <si>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</si>
  <si>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</si>
  <si>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</si>
  <si>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</si>
  <si>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</si>
  <si>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</si>
  <si>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</si>
  <si>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</si>
  <si>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</si>
  <si>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</si>
  <si>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</si>
  <si>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</si>
  <si>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</si>
  <si>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</si>
  <si>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</si>
  <si>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</si>
  <si>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</si>
  <si>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</si>
  <si>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</si>
  <si>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</si>
  <si>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</si>
  <si>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</si>
  <si>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</si>
  <si>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</si>
  <si>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</si>
  <si>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</si>
  <si>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</si>
  <si>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</si>
  <si>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</si>
  <si>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</si>
  <si>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</si>
  <si>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</si>
  <si>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</si>
  <si>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</si>
  <si>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</si>
  <si>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</si>
  <si>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</si>
  <si>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</si>
  <si>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</si>
  <si>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</si>
  <si>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</si>
  <si>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</si>
  <si>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</si>
  <si>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</si>
  <si>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</si>
  <si>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</si>
  <si>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</si>
  <si>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</si>
  <si>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</si>
  <si>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</si>
  <si>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</si>
  <si>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</si>
  <si>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</si>
  <si>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</si>
  <si>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</si>
  <si>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</si>
  <si>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</si>
  <si>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</si>
  <si>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</si>
  <si>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</si>
  <si>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</si>
  <si>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</si>
  <si>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</si>
  <si>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</si>
  <si>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</si>
  <si>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</si>
  <si>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</si>
  <si>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</si>
  <si>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</si>
  <si>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</si>
  <si>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</si>
  <si>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</si>
  <si>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</si>
  <si>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</si>
  <si>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</si>
  <si>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</si>
  <si>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</si>
  <si>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</si>
  <si>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</si>
  <si>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</si>
  <si>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</si>
  <si>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</si>
  <si>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</si>
  <si>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</si>
  <si>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</si>
  <si>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</si>
  <si>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</si>
  <si>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</si>
  <si>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</si>
  <si>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</si>
  <si>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</si>
  <si>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</si>
  <si>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</si>
  <si>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</si>
  <si>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</si>
  <si>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</si>
  <si>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</si>
  <si>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</si>
  <si>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</si>
  <si>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</si>
  <si>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</si>
  <si>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</si>
  <si>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</si>
  <si>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</si>
  <si>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</si>
  <si>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</si>
  <si>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</si>
  <si>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</si>
  <si>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</si>
  <si>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</si>
  <si>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</si>
  <si>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</si>
  <si>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</si>
  <si>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</si>
  <si>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</si>
  <si>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</si>
  <si>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</si>
  <si>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</si>
  <si>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</si>
  <si>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</si>
  <si>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</si>
  <si>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</si>
  <si>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</si>
  <si>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</si>
  <si>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</si>
  <si>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</si>
  <si>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</si>
  <si>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</si>
  <si>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</si>
  <si>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</si>
  <si>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</si>
  <si>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</si>
  <si>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</si>
  <si>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</si>
  <si>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</si>
  <si>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</si>
  <si>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</si>
  <si>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</si>
  <si>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</si>
  <si>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</si>
  <si>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</si>
  <si>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</si>
  <si>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</si>
  <si>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</si>
  <si>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</si>
  <si>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</si>
  <si>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</si>
  <si>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</si>
  <si>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</si>
  <si>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</si>
  <si>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</si>
  <si>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</si>
  <si>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</si>
  <si>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</si>
  <si>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</si>
  <si>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</si>
  <si>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</si>
  <si>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</si>
  <si>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</si>
  <si>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</si>
  <si>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</si>
  <si>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</si>
  <si>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</si>
  <si>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</si>
  <si>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</si>
  <si>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</si>
  <si>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</si>
  <si>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</si>
  <si>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</si>
  <si>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</si>
  <si>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</si>
  <si>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</si>
  <si>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</si>
  <si>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</si>
  <si>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</si>
  <si>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</si>
  <si>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</si>
  <si>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</si>
  <si>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</si>
  <si>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</si>
  <si>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</si>
  <si>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</si>
  <si>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</si>
  <si>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</si>
  <si>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</si>
  <si>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</si>
  <si>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</si>
  <si>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</si>
  <si>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</si>
  <si>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</si>
  <si>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</si>
  <si>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</si>
  <si>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</si>
  <si>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</si>
  <si>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</si>
  <si>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</si>
  <si>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</si>
  <si>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</si>
  <si>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</si>
  <si>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</si>
  <si>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</si>
  <si>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</si>
  <si>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</si>
  <si>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</si>
  <si>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</si>
  <si>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</si>
  <si>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</si>
  <si>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</si>
  <si>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</si>
  <si>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</si>
  <si>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</si>
  <si>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</si>
  <si>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</si>
  <si>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</si>
  <si>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</si>
  <si>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</si>
  <si>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</si>
  <si>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</si>
  <si>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</si>
  <si>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</si>
  <si>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</si>
  <si>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</si>
  <si>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</si>
  <si>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</si>
  <si>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</si>
  <si>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</si>
  <si>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</si>
  <si>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</si>
  <si>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</si>
  <si>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</si>
  <si>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</si>
  <si>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</si>
  <si>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</si>
  <si>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</si>
  <si>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</si>
  <si>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</si>
  <si>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</si>
  <si>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</si>
  <si>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</si>
  <si>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</si>
  <si>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</si>
  <si>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</si>
  <si>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</si>
  <si>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</si>
  <si>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</si>
  <si>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</si>
  <si>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</si>
  <si>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</si>
  <si>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</si>
  <si>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</si>
  <si>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</si>
  <si>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</si>
  <si>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</si>
  <si>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</si>
  <si>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</si>
  <si>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</si>
  <si>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</si>
  <si>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</si>
  <si>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</si>
  <si>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</si>
  <si>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</si>
  <si>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</si>
  <si>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</si>
  <si>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</si>
  <si>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</si>
  <si>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</si>
  <si>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</si>
  <si>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</si>
  <si>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</si>
  <si>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</si>
  <si>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</si>
  <si>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</si>
  <si>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</si>
  <si>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</si>
  <si>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</si>
  <si>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</si>
  <si>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</si>
  <si>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</si>
  <si>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</si>
  <si>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</si>
  <si>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</si>
  <si>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</si>
  <si>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</si>
  <si>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</si>
  <si>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</si>
  <si>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</si>
  <si>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</si>
  <si>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</si>
  <si>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</si>
  <si>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</si>
  <si>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</si>
  <si>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</si>
  <si>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</si>
  <si>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</si>
  <si>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</si>
  <si>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</si>
  <si>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</si>
  <si>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</si>
  <si>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</si>
  <si>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</si>
  <si>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</si>
  <si>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</si>
  <si>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</si>
  <si>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</si>
  <si>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</si>
  <si>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</si>
  <si>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</si>
  <si>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</si>
  <si>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</si>
  <si>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</si>
  <si>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</si>
  <si>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</si>
  <si>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</si>
  <si>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</si>
  <si>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</si>
  <si>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</si>
  <si>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</si>
  <si>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</si>
  <si>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</si>
  <si>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</si>
  <si>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</si>
  <si>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</si>
  <si>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</si>
  <si>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</si>
  <si>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</si>
  <si>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</si>
  <si>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</si>
  <si>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</si>
  <si>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</si>
  <si>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</si>
  <si>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</si>
  <si>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</si>
  <si>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</si>
  <si>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</si>
  <si>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</si>
  <si>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</si>
  <si>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</si>
  <si>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</si>
  <si>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</si>
  <si>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</si>
  <si>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</si>
  <si>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</si>
  <si>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</si>
  <si>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</si>
  <si>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</si>
  <si>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</si>
  <si>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</si>
  <si>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</si>
  <si>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</si>
  <si>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</si>
  <si>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</si>
  <si>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</si>
  <si>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</si>
  <si>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</si>
  <si>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</si>
  <si>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</si>
  <si>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</si>
  <si>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</si>
  <si>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</si>
  <si>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</si>
  <si>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</si>
  <si>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</si>
  <si>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</si>
  <si>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</si>
  <si>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</si>
  <si>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</si>
  <si>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</si>
  <si>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</si>
  <si>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</si>
  <si>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</si>
  <si>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</si>
  <si>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</si>
  <si>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</si>
  <si>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</si>
  <si>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</si>
  <si>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</si>
  <si>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</si>
  <si>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</si>
  <si>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</si>
  <si>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</si>
  <si>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</si>
  <si>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</si>
  <si>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</si>
  <si>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</si>
  <si>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</si>
  <si>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</si>
  <si>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</si>
  <si>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</si>
  <si>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</si>
  <si>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</si>
  <si>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</si>
  <si>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</si>
  <si>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</si>
  <si>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</si>
  <si>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</si>
  <si>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</si>
  <si>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</si>
  <si>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</si>
  <si>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</si>
  <si>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</si>
  <si>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</si>
  <si>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</si>
  <si>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</si>
  <si>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</si>
  <si>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</si>
  <si>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</si>
  <si>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</si>
  <si>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</si>
  <si>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</si>
  <si>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</si>
  <si>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</si>
  <si>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</si>
  <si>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</si>
  <si>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</si>
  <si>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</si>
  <si>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</si>
  <si>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</si>
  <si>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</si>
  <si>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</si>
  <si>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</si>
  <si>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</si>
  <si>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</si>
  <si>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</si>
  <si>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</si>
  <si>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</si>
  <si>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</si>
  <si>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</si>
  <si>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</si>
  <si>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</si>
  <si>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</si>
  <si>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</si>
  <si>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</si>
  <si>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</si>
  <si>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</si>
  <si>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</si>
  <si>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</si>
  <si>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</si>
  <si>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</si>
  <si>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</si>
  <si>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</si>
  <si>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</si>
  <si>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</si>
  <si>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</si>
  <si>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</si>
  <si>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</si>
  <si>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</si>
  <si>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</si>
  <si>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</si>
  <si>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</si>
  <si>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</si>
  <si>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</si>
  <si>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</si>
  <si>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</si>
  <si>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</si>
  <si>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</si>
  <si>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</si>
  <si>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</si>
  <si>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</si>
  <si>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</si>
  <si>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</si>
  <si>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</si>
  <si>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</si>
  <si>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</si>
  <si>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</si>
  <si>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</si>
  <si>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</si>
  <si>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</si>
  <si>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</si>
  <si>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</si>
  <si>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</si>
  <si>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</si>
  <si>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</si>
  <si>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</si>
  <si>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</si>
  <si>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</si>
  <si>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</si>
  <si>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</si>
  <si>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</si>
  <si>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</si>
  <si>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</si>
  <si>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</si>
  <si>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</si>
  <si>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</si>
  <si>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</si>
  <si>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</si>
  <si>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</si>
  <si>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</si>
  <si>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</si>
  <si>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</si>
  <si>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</si>
  <si>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</si>
  <si>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</si>
  <si>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</si>
  <si>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</si>
  <si>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</si>
  <si>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</si>
  <si>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</si>
  <si>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</si>
  <si>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</si>
  <si>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</si>
  <si>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</si>
  <si>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</si>
  <si>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</si>
  <si>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</si>
  <si>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</si>
  <si>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</si>
  <si>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</si>
  <si>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</si>
  <si>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</si>
  <si>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</si>
  <si>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</si>
  <si>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</si>
  <si>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</si>
  <si>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</si>
  <si>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</si>
  <si>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</si>
  <si>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</si>
  <si>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</si>
  <si>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</si>
  <si>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</si>
  <si>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</si>
  <si>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</si>
  <si>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</si>
  <si>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</si>
  <si>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</si>
  <si>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</si>
  <si>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</si>
  <si>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</si>
  <si>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</si>
  <si>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</si>
  <si>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</si>
  <si>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</si>
  <si>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</si>
  <si>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</si>
  <si>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</si>
  <si>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</si>
  <si>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</si>
  <si>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</si>
  <si>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</si>
  <si>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</si>
  <si>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</si>
  <si>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</si>
  <si>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</si>
  <si>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</si>
  <si>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</si>
  <si>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</si>
  <si>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</si>
  <si>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</si>
  <si>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</si>
  <si>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</si>
  <si>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</si>
  <si>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</si>
  <si>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</si>
  <si>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</si>
  <si>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</si>
  <si>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</si>
  <si>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</si>
  <si>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</si>
  <si>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</si>
  <si>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</si>
  <si>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</si>
  <si>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</si>
  <si>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</si>
  <si>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</si>
  <si>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</si>
  <si>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</si>
  <si>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</si>
  <si>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</si>
  <si>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</si>
  <si>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</si>
  <si>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</si>
  <si>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</si>
  <si>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</si>
  <si>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</si>
  <si>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</si>
  <si>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</si>
  <si>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</si>
  <si>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</si>
  <si>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</si>
  <si>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</si>
  <si>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</si>
  <si>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</si>
  <si>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</si>
  <si>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</si>
  <si>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</si>
  <si>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</si>
  <si>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</si>
  <si>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</si>
  <si>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</si>
  <si>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</si>
  <si>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</si>
  <si>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</si>
  <si>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</si>
  <si>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</si>
  <si>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</si>
  <si>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</si>
  <si>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</si>
  <si>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</si>
  <si>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</si>
  <si>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</si>
  <si>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</si>
  <si>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</si>
  <si>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</si>
  <si>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</si>
  <si>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</si>
  <si>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</si>
  <si>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</si>
  <si>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</si>
  <si>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</si>
  <si>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</si>
  <si>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</si>
  <si>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</si>
  <si>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</si>
  <si>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</si>
  <si>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</si>
  <si>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</si>
  <si>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</si>
  <si>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</si>
  <si>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</si>
  <si>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</si>
  <si>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</si>
  <si>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</si>
  <si>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</si>
  <si>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</si>
  <si>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</si>
  <si>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</si>
  <si>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</si>
  <si>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</si>
  <si>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</si>
  <si>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</si>
  <si>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</si>
  <si>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</si>
  <si>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</si>
  <si>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</si>
  <si>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</si>
  <si>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</si>
  <si>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</si>
  <si>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</si>
  <si>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</si>
  <si>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</si>
  <si>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</si>
  <si>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</si>
  <si>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</si>
  <si>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</si>
  <si>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</si>
  <si>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</si>
  <si>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</si>
  <si>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</si>
  <si>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</si>
  <si>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</si>
  <si>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</si>
  <si>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</si>
  <si>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</si>
  <si>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</si>
  <si>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</si>
  <si>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</si>
  <si>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</si>
  <si>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</si>
  <si>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</si>
  <si>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</si>
  <si>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</si>
  <si>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</si>
  <si>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</si>
  <si>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</si>
  <si>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</si>
  <si>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</si>
  <si>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</si>
  <si>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</si>
  <si>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</si>
  <si>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</si>
  <si>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</si>
  <si>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</si>
  <si>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</si>
  <si>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</si>
  <si>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</si>
  <si>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</si>
  <si>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</si>
  <si>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</si>
  <si>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</si>
  <si>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</si>
  <si>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</si>
  <si>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</si>
  <si>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</si>
  <si>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</si>
  <si>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</si>
  <si>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</si>
  <si>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</si>
  <si>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</si>
  <si>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</si>
  <si>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</si>
  <si>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</si>
  <si>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</si>
  <si>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</si>
  <si>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</si>
  <si>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</si>
  <si>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</si>
  <si>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</si>
  <si>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</si>
  <si>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</si>
  <si>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</si>
  <si>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</si>
  <si>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</si>
  <si>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</si>
  <si>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</si>
  <si>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</si>
  <si>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</si>
  <si>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</si>
  <si>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</si>
  <si>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</si>
  <si>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</si>
  <si>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</si>
  <si>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</si>
  <si>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</si>
  <si>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</si>
  <si>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</si>
  <si>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</si>
  <si>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</si>
  <si>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</si>
  <si>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</si>
  <si>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</si>
  <si>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</si>
  <si>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</si>
  <si>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</si>
  <si>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</si>
  <si>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</si>
  <si>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</si>
  <si>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</si>
  <si>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</si>
  <si>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</si>
  <si>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</si>
  <si>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</si>
  <si>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</si>
  <si>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</si>
  <si>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</si>
  <si>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</si>
  <si>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</si>
  <si>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</si>
  <si>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</si>
  <si>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</si>
  <si>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</si>
  <si>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</si>
  <si>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</si>
  <si>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</si>
  <si>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</si>
  <si>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</si>
  <si>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</si>
  <si>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</si>
  <si>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</si>
  <si>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</si>
  <si>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</si>
  <si>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</si>
  <si>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</si>
  <si>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</si>
  <si>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</si>
  <si>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</si>
  <si>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</si>
  <si>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</si>
  <si>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</si>
  <si>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</si>
  <si>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</si>
  <si>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</si>
  <si>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</si>
  <si>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</si>
  <si>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</si>
  <si>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</si>
  <si>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</si>
  <si>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</si>
  <si>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</si>
  <si>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</si>
  <si>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</si>
  <si>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</si>
  <si>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</si>
  <si>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</si>
  <si>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</si>
  <si>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</si>
  <si>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</si>
  <si>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</si>
  <si>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</si>
  <si>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</si>
  <si>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</si>
  <si>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</si>
  <si>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</si>
  <si>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</si>
  <si>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</si>
  <si>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</si>
  <si>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</si>
  <si>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</si>
  <si>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</si>
  <si>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</si>
  <si>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</si>
  <si>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</si>
  <si>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</si>
  <si>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</si>
  <si>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</si>
  <si>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</si>
  <si>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</si>
  <si>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</si>
  <si>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</si>
  <si>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</si>
  <si>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</si>
  <si>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</si>
  <si>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</si>
  <si>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</si>
  <si>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</si>
  <si>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</si>
  <si>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</si>
  <si>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</si>
  <si>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</si>
  <si>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</si>
  <si>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</si>
  <si>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</si>
  <si>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</si>
  <si>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</si>
  <si>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</si>
  <si>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</si>
  <si>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</si>
  <si>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</si>
  <si>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</si>
  <si>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</si>
  <si>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</si>
  <si>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</si>
  <si>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</si>
  <si>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</si>
  <si>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</si>
  <si>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</si>
  <si>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</si>
  <si>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</si>
  <si>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</si>
  <si>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</si>
  <si>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</si>
  <si>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</si>
  <si>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</si>
  <si>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</si>
  <si>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</si>
  <si>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</si>
  <si>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</si>
  <si>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</si>
  <si>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</si>
  <si>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</si>
  <si>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</si>
  <si>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</si>
  <si>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</si>
  <si>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</si>
  <si>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</si>
  <si>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</si>
  <si>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</si>
  <si>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</si>
  <si>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</si>
  <si>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</si>
  <si>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</si>
  <si>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</si>
  <si>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</si>
  <si>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</si>
  <si>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</si>
  <si>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</si>
  <si>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</si>
  <si>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</si>
  <si>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</si>
  <si>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</si>
  <si>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</si>
  <si>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</si>
  <si>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</si>
  <si>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</si>
  <si>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</si>
  <si>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</si>
  <si>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</si>
  <si>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</si>
  <si>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</si>
  <si>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</si>
  <si>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</si>
  <si>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</si>
  <si>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</si>
  <si>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</si>
  <si>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</si>
  <si>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</si>
  <si>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</si>
  <si>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</si>
  <si>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</si>
  <si>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</si>
  <si>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</si>
  <si>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</si>
  <si>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</si>
  <si>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</si>
  <si>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</si>
  <si>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</si>
  <si>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</si>
  <si>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</si>
  <si>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</si>
  <si>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</si>
  <si>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</si>
  <si>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</si>
  <si>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</si>
  <si>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</si>
  <si>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</si>
  <si>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</si>
  <si>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</si>
  <si>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</si>
  <si>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</si>
  <si>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</si>
  <si>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</si>
  <si>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</si>
  <si>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</si>
  <si>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</si>
  <si>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</si>
  <si>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</si>
  <si>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</si>
  <si>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</si>
  <si>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</si>
  <si>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</si>
  <si>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</si>
  <si>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</si>
  <si>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</si>
  <si>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</si>
  <si>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</si>
  <si>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</si>
  <si>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</si>
  <si>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</si>
  <si>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</si>
  <si>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</si>
  <si>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</si>
  <si>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</si>
  <si>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</si>
  <si>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</si>
  <si>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</si>
  <si>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</si>
  <si>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</si>
  <si>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</si>
  <si>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</si>
  <si>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</si>
  <si>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</si>
  <si>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</si>
  <si>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</si>
  <si>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</si>
  <si>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</si>
  <si>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</si>
  <si>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</si>
  <si>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</si>
  <si>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</si>
  <si>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</si>
  <si>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</si>
  <si>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</si>
  <si>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</si>
  <si>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</si>
  <si>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</si>
  <si>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</si>
  <si>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</si>
  <si>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</si>
  <si>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</si>
  <si>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</si>
  <si>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</si>
  <si>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</si>
  <si>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</si>
  <si>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</si>
  <si>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</si>
  <si>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</si>
  <si>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</si>
  <si>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</si>
  <si>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</si>
  <si>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</si>
  <si>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</si>
  <si>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</si>
  <si>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</si>
  <si>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</si>
  <si>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</si>
  <si>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</si>
  <si>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</si>
  <si>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</si>
  <si>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</si>
  <si>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</si>
  <si>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</si>
  <si>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</si>
  <si>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</si>
  <si>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</si>
  <si>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</si>
  <si>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</si>
  <si>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</si>
  <si>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</si>
  <si>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</si>
  <si>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</si>
  <si>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</si>
  <si>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</si>
  <si>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</si>
  <si>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</si>
  <si>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</si>
  <si>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</si>
  <si>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</si>
  <si>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</si>
  <si>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</si>
  <si>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</si>
  <si>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</si>
  <si>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</si>
  <si>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</si>
  <si>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</si>
  <si>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</si>
  <si>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</si>
  <si>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</si>
  <si>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</si>
  <si>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</si>
  <si>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</si>
  <si>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</si>
  <si>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</si>
  <si>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</si>
  <si>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</si>
  <si>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</si>
  <si>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</si>
  <si>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</si>
  <si>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</si>
  <si>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</si>
  <si>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</si>
  <si>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</si>
  <si>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</si>
  <si>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</si>
  <si>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</si>
  <si>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</si>
  <si>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</si>
  <si>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</si>
  <si>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</si>
  <si>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</si>
  <si>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</si>
  <si>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</si>
  <si>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</si>
  <si>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</si>
  <si>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</si>
  <si>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</si>
  <si>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</si>
  <si>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</si>
  <si>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</si>
  <si>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</si>
  <si>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</si>
  <si>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</si>
  <si>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</si>
  <si>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</si>
  <si>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</si>
  <si>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</si>
  <si>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</si>
  <si>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</si>
  <si>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</si>
  <si>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</si>
  <si>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</si>
  <si>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</si>
  <si>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</si>
  <si>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</si>
  <si>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</si>
  <si>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</si>
  <si>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</si>
  <si>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</si>
  <si>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</si>
  <si>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</si>
  <si>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</si>
  <si>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</si>
  <si>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</si>
  <si>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</si>
  <si>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</si>
  <si>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</si>
  <si>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</si>
  <si>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</si>
  <si>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</si>
  <si>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</si>
  <si>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</si>
  <si>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</si>
  <si>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</si>
  <si>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</si>
  <si>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</si>
  <si>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</si>
  <si>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</si>
  <si>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</si>
  <si>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</si>
  <si>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</si>
  <si>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</si>
  <si>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</si>
  <si>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</si>
  <si>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</si>
  <si>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</si>
  <si>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</si>
  <si>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</si>
  <si>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</si>
  <si>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</si>
  <si>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</si>
  <si>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</si>
  <si>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</si>
  <si>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</si>
  <si>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</si>
  <si>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</si>
  <si>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</si>
  <si>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</si>
  <si>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</si>
  <si>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</si>
  <si>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</si>
  <si>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</si>
  <si>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</si>
  <si>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</si>
  <si>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</si>
  <si>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</si>
  <si>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</si>
  <si>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</si>
  <si>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</si>
  <si>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</si>
  <si>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</si>
  <si>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</si>
  <si>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</si>
  <si>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</si>
  <si>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</si>
  <si>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</si>
  <si>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</si>
  <si>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</si>
  <si>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</si>
  <si>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</si>
  <si>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</si>
  <si>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</si>
  <si>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</si>
  <si>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</si>
  <si>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</si>
  <si>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</si>
  <si>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</si>
  <si>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</si>
  <si>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</si>
  <si>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</si>
  <si>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</si>
  <si>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</si>
  <si>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</si>
  <si>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</si>
  <si>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</si>
  <si>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</si>
  <si>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</si>
  <si>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</si>
  <si>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</si>
  <si>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</si>
  <si>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</si>
  <si>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</si>
  <si>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</si>
  <si>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</si>
  <si>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</si>
  <si>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</si>
  <si>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</si>
  <si>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</si>
  <si>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</si>
  <si>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</si>
  <si>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</si>
  <si>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</si>
  <si>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</si>
  <si>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</si>
  <si>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</si>
  <si>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</si>
  <si>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</si>
  <si>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</si>
  <si>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</si>
  <si>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</si>
  <si>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</si>
  <si>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</si>
  <si>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</si>
  <si>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</si>
  <si>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</si>
  <si>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</si>
  <si>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</si>
  <si>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</si>
  <si>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</si>
  <si>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</si>
  <si>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</si>
  <si>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</si>
  <si>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</si>
  <si>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</si>
  <si>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</si>
  <si>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</si>
  <si>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</si>
  <si>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</si>
  <si>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</si>
  <si>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</si>
  <si>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</si>
  <si>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</si>
  <si>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</si>
  <si>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</si>
  <si>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</si>
  <si>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</si>
  <si>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</si>
  <si>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</si>
  <si>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</si>
  <si>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</si>
  <si>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</si>
  <si>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</si>
  <si>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</si>
  <si>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</si>
  <si>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</si>
  <si>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</si>
  <si>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</si>
  <si>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</si>
  <si>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</si>
  <si>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</si>
  <si>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</si>
  <si>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</si>
  <si>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</si>
  <si>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</si>
  <si>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</si>
  <si>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</si>
  <si>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</si>
  <si>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</si>
  <si>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</si>
  <si>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</si>
  <si>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</si>
  <si>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</si>
  <si>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</si>
  <si>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</si>
  <si>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</si>
  <si>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</si>
  <si>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</si>
  <si>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</si>
  <si>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</si>
  <si>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</si>
  <si>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</si>
  <si>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</si>
  <si>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</si>
  <si>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</si>
  <si>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</si>
  <si>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</si>
  <si>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</si>
  <si>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</si>
  <si>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</si>
  <si>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</si>
  <si>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</si>
  <si>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</si>
  <si>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</si>
  <si>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</si>
  <si>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</si>
  <si>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</si>
  <si>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</si>
  <si>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</si>
  <si>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</si>
  <si>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</si>
  <si>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</si>
  <si>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</si>
  <si>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</si>
  <si>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</si>
  <si>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</si>
  <si>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</si>
  <si>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</si>
  <si>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</si>
  <si>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</si>
  <si>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</si>
  <si>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</si>
  <si>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</si>
  <si>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</si>
  <si>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</si>
  <si>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</si>
  <si>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</si>
  <si>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</si>
  <si>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</si>
  <si>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</si>
  <si>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</si>
  <si>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</si>
  <si>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</si>
  <si>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</si>
  <si>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</si>
  <si>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</si>
  <si>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</si>
  <si>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</si>
  <si>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</si>
  <si>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</si>
  <si>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</si>
  <si>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</si>
  <si>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</si>
  <si>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</si>
  <si>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</si>
  <si>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</si>
  <si>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</si>
  <si>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</si>
  <si>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</si>
  <si>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</si>
  <si>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</si>
  <si>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</si>
  <si>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</si>
  <si>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</si>
  <si>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</si>
  <si>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</si>
  <si>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</si>
  <si>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</si>
  <si>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</si>
  <si>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</si>
  <si>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</si>
  <si>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</si>
  <si>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</si>
  <si>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</si>
  <si>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</si>
  <si>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</si>
  <si>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</si>
  <si>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</si>
  <si>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</si>
  <si>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</si>
  <si>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</si>
  <si>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</si>
  <si>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</si>
  <si>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</si>
  <si>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</si>
  <si>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</si>
  <si>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</si>
  <si>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</si>
  <si>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</si>
  <si>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</si>
  <si>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</si>
  <si>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</si>
  <si>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</si>
  <si>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</si>
  <si>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</si>
  <si>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</si>
  <si>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</si>
  <si>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</si>
  <si>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</si>
  <si>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</si>
  <si>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</si>
  <si>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</si>
  <si>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</si>
  <si>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</si>
  <si>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</si>
  <si>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</si>
  <si>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</si>
  <si>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</si>
  <si>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</si>
  <si>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</si>
  <si>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</si>
  <si>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</si>
  <si>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</si>
  <si>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</si>
  <si>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</si>
  <si>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</si>
  <si>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</si>
  <si>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</si>
  <si>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</si>
  <si>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</si>
  <si>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</si>
  <si>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</si>
  <si>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</si>
  <si>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</si>
  <si>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</si>
  <si>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</si>
  <si>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</si>
  <si>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</si>
  <si>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</si>
  <si>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</si>
  <si>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</si>
  <si>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</si>
  <si>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</si>
  <si>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</si>
  <si>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</si>
  <si>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</si>
  <si>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</si>
  <si>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</si>
  <si>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</si>
  <si>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</si>
  <si>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</si>
  <si>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</si>
  <si>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</si>
  <si>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</si>
  <si>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</si>
  <si>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</si>
  <si>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</si>
  <si>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</si>
  <si>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</si>
  <si>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</si>
  <si>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</si>
  <si>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</si>
  <si>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</si>
  <si>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</si>
  <si>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</si>
  <si>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</si>
  <si>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</si>
  <si>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</si>
  <si>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</si>
  <si>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</si>
  <si>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</si>
  <si>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</si>
  <si>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</si>
  <si>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</si>
  <si>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</si>
  <si>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</si>
  <si>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</si>
  <si>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</si>
  <si>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</si>
  <si>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</si>
  <si>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</si>
  <si>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</si>
  <si>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</si>
  <si>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</si>
  <si>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</si>
  <si>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</si>
  <si>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</si>
  <si>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</si>
  <si>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</si>
  <si>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</si>
  <si>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</si>
  <si>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</si>
  <si>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</si>
  <si>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</si>
  <si>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</si>
  <si>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</si>
  <si>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</si>
  <si>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</si>
  <si>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</si>
  <si>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</si>
  <si>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</si>
  <si>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</si>
  <si>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</si>
  <si>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</si>
  <si>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</si>
  <si>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</si>
  <si>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</si>
  <si>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</si>
  <si>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</si>
  <si>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</si>
  <si>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</si>
  <si>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</si>
  <si>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</si>
  <si>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</si>
  <si>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</si>
  <si>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</si>
  <si>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</si>
  <si>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</si>
  <si>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</si>
  <si>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</si>
  <si>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</si>
  <si>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</si>
  <si>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</si>
  <si>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</si>
  <si>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</si>
  <si>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</si>
  <si>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</si>
  <si>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</si>
  <si>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</si>
  <si>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</si>
  <si>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</si>
  <si>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</si>
  <si>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</si>
  <si>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</si>
  <si>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</si>
  <si>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</si>
  <si>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</si>
  <si>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</si>
  <si>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</si>
  <si>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</si>
  <si>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</si>
  <si>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</si>
  <si>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</si>
  <si>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</si>
  <si>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</si>
  <si>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</si>
  <si>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</si>
  <si>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</si>
  <si>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</si>
  <si>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</si>
  <si>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</si>
  <si>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</si>
  <si>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</si>
  <si>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</si>
  <si>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</si>
  <si>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</si>
  <si>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</si>
  <si>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</si>
  <si>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</si>
  <si>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</si>
  <si>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</si>
  <si>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</si>
  <si>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</si>
  <si>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</si>
  <si>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</si>
  <si>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</si>
  <si>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</si>
  <si>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</si>
  <si>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</si>
  <si>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</si>
  <si>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</si>
  <si>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</si>
  <si>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</si>
  <si>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</si>
  <si>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</si>
  <si>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</si>
  <si>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</si>
  <si>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</si>
  <si>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</si>
  <si>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</si>
  <si>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</si>
  <si>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</si>
  <si>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</si>
  <si>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</si>
  <si>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</si>
  <si>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</si>
  <si>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</si>
  <si>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</si>
  <si>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</si>
  <si>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</si>
  <si>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</si>
  <si>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</si>
  <si>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</si>
  <si>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</si>
  <si>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</si>
  <si>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</si>
  <si>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</si>
  <si>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</si>
  <si>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</si>
  <si>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</si>
  <si>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</si>
  <si>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</si>
  <si>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</si>
  <si>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</si>
  <si>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</si>
  <si>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</si>
  <si>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</si>
  <si>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</si>
  <si>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</si>
  <si>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</si>
  <si>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</si>
  <si>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</si>
  <si>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</si>
  <si>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</si>
  <si>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</si>
  <si>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</si>
  <si>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</si>
  <si>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</si>
  <si>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</si>
  <si>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</si>
  <si>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</si>
  <si>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</si>
  <si>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</si>
  <si>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</si>
  <si>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</si>
  <si>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</si>
  <si>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</si>
  <si>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</si>
  <si>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</si>
  <si>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</si>
  <si>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</si>
  <si>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</si>
  <si>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</si>
  <si>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</si>
  <si>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</si>
  <si>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</si>
  <si>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</si>
  <si>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</si>
  <si>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</si>
  <si>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</si>
  <si>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</si>
  <si>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</si>
  <si>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</si>
  <si>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</si>
  <si>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</si>
  <si>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</si>
  <si>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</si>
  <si>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</si>
  <si>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</si>
  <si>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</si>
  <si>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</si>
  <si>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</si>
  <si>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</si>
  <si>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</si>
  <si>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</si>
  <si>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</si>
  <si>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</si>
  <si>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</si>
  <si>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</si>
  <si>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</si>
  <si>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</si>
  <si>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</si>
  <si>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</si>
  <si>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</si>
  <si>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</si>
  <si>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</si>
  <si>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</si>
  <si>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</si>
  <si>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</si>
  <si>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</si>
  <si>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</si>
  <si>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</si>
  <si>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</si>
  <si>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</si>
  <si>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</si>
  <si>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</si>
  <si>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</si>
  <si>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</si>
  <si>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</si>
  <si>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</si>
  <si>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</si>
  <si>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</si>
  <si>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</si>
  <si>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</si>
  <si>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</si>
  <si>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</si>
  <si>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</si>
  <si>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</si>
  <si>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</si>
  <si>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</si>
  <si>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</si>
  <si>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</si>
  <si>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</si>
  <si>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</si>
  <si>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</si>
  <si>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</si>
  <si>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</si>
  <si>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</si>
  <si>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</si>
  <si>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</si>
  <si>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</si>
  <si>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</si>
  <si>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</si>
  <si>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</si>
  <si>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</si>
  <si>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</si>
  <si>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</si>
  <si>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</si>
  <si>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</si>
  <si>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</si>
  <si>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</si>
  <si>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</si>
  <si>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</si>
  <si>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</si>
  <si>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</si>
  <si>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</si>
  <si>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</si>
  <si>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</si>
  <si>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</si>
  <si>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</si>
  <si>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</si>
  <si>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</si>
  <si>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</si>
  <si>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</si>
  <si>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</si>
  <si>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</si>
  <si>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</si>
  <si>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</si>
  <si>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</si>
  <si>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</si>
  <si>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</si>
  <si>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</si>
  <si>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</si>
  <si>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</si>
  <si>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</si>
  <si>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</si>
  <si>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</si>
  <si>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</si>
  <si>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</si>
  <si>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</si>
  <si>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</si>
  <si>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</si>
  <si>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</si>
  <si>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</si>
  <si>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</si>
  <si>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</si>
  <si>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</si>
  <si>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</si>
  <si>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</si>
  <si>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</si>
  <si>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</si>
  <si>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</si>
  <si>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</si>
  <si>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</si>
  <si>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</si>
  <si>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</si>
  <si>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</si>
  <si>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</si>
  <si>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</si>
  <si>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</si>
  <si>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</si>
  <si>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</si>
  <si>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</si>
  <si>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</si>
  <si>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</si>
  <si>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</si>
  <si>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</si>
  <si>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</si>
  <si>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</si>
  <si>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</si>
  <si>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</si>
  <si>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</si>
  <si>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</si>
  <si>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</si>
  <si>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</si>
  <si>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</si>
  <si>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</si>
  <si>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</si>
  <si>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</si>
  <si>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</si>
  <si>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</si>
  <si>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</si>
  <si>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</si>
  <si>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</si>
  <si>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</si>
  <si>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</si>
  <si>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</si>
  <si>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</si>
  <si>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</si>
  <si>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</si>
  <si>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</si>
  <si>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</si>
  <si>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</si>
  <si>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</si>
  <si>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</si>
  <si>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</si>
  <si>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</si>
  <si>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</si>
  <si>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</si>
  <si>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</si>
  <si>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</si>
  <si>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</si>
  <si>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</si>
  <si>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</si>
  <si>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</si>
  <si>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</si>
  <si>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</si>
  <si>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</si>
  <si>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</si>
  <si>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</si>
  <si>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</si>
  <si>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</si>
  <si>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</si>
  <si>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</si>
  <si>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</si>
  <si>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</si>
  <si>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</si>
  <si>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</si>
  <si>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</si>
  <si>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</si>
  <si>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</si>
  <si>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</si>
  <si>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</si>
  <si>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</si>
  <si>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</si>
  <si>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</si>
  <si>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</si>
  <si>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</si>
  <si>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</si>
  <si>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</si>
  <si>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</si>
  <si>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</si>
  <si>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</si>
  <si>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</si>
  <si>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</si>
  <si>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</si>
  <si>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</si>
  <si>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</si>
  <si>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</si>
  <si>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</si>
  <si>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</si>
  <si>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</si>
  <si>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</si>
  <si>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</si>
  <si>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</si>
  <si>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</si>
  <si>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</si>
  <si>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</si>
  <si>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</si>
  <si>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</si>
  <si>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</si>
  <si>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</si>
  <si>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</si>
  <si>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</si>
  <si>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</si>
  <si>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</si>
  <si>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</si>
  <si>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</si>
  <si>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</si>
  <si>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</si>
  <si>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</si>
  <si>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</si>
  <si>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</si>
  <si>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</si>
  <si>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</si>
  <si>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</si>
  <si>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</si>
  <si>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</si>
  <si>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</si>
  <si>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</si>
  <si>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</si>
  <si>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</si>
  <si>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</si>
  <si>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</si>
  <si>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</si>
  <si>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</si>
  <si>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</si>
  <si>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</si>
  <si>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</si>
  <si>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</si>
  <si>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</si>
  <si>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</si>
  <si>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</si>
  <si>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</si>
  <si>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</si>
  <si>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</si>
  <si>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</si>
  <si>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</si>
  <si>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</si>
  <si>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</si>
  <si>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</si>
  <si>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</si>
  <si>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</si>
  <si>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</si>
  <si>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</si>
  <si>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</si>
  <si>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</si>
  <si>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</si>
  <si>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</si>
  <si>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</si>
  <si>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</si>
  <si>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</si>
  <si>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</si>
  <si>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</si>
  <si>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</si>
  <si>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</si>
  <si>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</si>
  <si>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</si>
  <si>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</si>
  <si>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</si>
  <si>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</si>
  <si>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</si>
  <si>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</si>
  <si>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</si>
  <si>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</si>
  <si>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</si>
  <si>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</si>
  <si>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</si>
  <si>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</si>
  <si>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</si>
  <si>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</si>
  <si>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</si>
  <si>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</si>
  <si>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</si>
  <si>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</si>
  <si>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</si>
  <si>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</si>
  <si>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</si>
  <si>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</si>
  <si>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</si>
  <si>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</si>
  <si>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</si>
  <si>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</si>
  <si>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</si>
  <si>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</si>
  <si>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</si>
  <si>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</si>
  <si>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</si>
  <si>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</si>
  <si>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</si>
  <si>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</si>
  <si>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</si>
  <si>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</si>
  <si>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</si>
  <si>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</si>
  <si>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</si>
  <si>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</si>
  <si>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</si>
  <si>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</si>
  <si>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</si>
  <si>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</si>
  <si>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</si>
  <si>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</si>
  <si>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</si>
  <si>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</si>
  <si>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</si>
  <si>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</si>
  <si>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</si>
  <si>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</si>
  <si>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</si>
  <si>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</si>
  <si>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</si>
  <si>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</si>
  <si>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</si>
  <si>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</si>
  <si>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</si>
  <si>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</si>
  <si>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</si>
  <si>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</si>
  <si>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</si>
  <si>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</si>
  <si>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</si>
  <si>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</si>
  <si>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</si>
  <si>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</si>
  <si>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</si>
  <si>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</si>
  <si>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</si>
  <si>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</si>
  <si>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</si>
  <si>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</si>
  <si>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</si>
  <si>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</si>
  <si>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</si>
  <si>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</si>
  <si>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</si>
  <si>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</si>
  <si>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</si>
  <si>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</si>
  <si>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</si>
  <si>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</si>
  <si>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</si>
  <si>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</si>
  <si>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</si>
  <si>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</si>
  <si>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</si>
  <si>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</si>
  <si>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</si>
  <si>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</si>
  <si>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</si>
  <si>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</si>
  <si>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</si>
  <si>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</si>
  <si>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</si>
  <si>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</si>
  <si>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</si>
  <si>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</si>
  <si>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</si>
  <si>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</si>
  <si>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</si>
  <si>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</si>
  <si>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</si>
  <si>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</si>
  <si>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</si>
  <si>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</si>
  <si>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</si>
  <si>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</si>
  <si>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</si>
  <si>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</si>
  <si>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</si>
  <si>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</si>
  <si>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</si>
  <si>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</si>
  <si>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</si>
  <si>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</si>
  <si>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</si>
  <si>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</si>
  <si>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</si>
  <si>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</si>
  <si>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</si>
  <si>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</si>
  <si>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</si>
  <si>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</si>
  <si>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</si>
  <si>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</si>
  <si>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</si>
  <si>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</si>
  <si>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</si>
  <si>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</si>
  <si>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</si>
  <si>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</si>
  <si>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</si>
  <si>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</si>
  <si>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</si>
  <si>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</si>
  <si>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</si>
  <si>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</si>
  <si>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</si>
  <si>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</si>
  <si>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</si>
  <si>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</si>
  <si>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</si>
  <si>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</si>
  <si>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</si>
  <si>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</si>
  <si>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</si>
  <si>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</si>
  <si>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</si>
  <si>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</si>
  <si>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</si>
  <si>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</si>
  <si>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</si>
  <si>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</si>
  <si>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</si>
  <si>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</si>
  <si>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</si>
  <si>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</si>
  <si>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</si>
  <si>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</si>
  <si>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</si>
  <si>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</si>
  <si>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</si>
  <si>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</si>
  <si>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</si>
  <si>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</si>
  <si>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</si>
  <si>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</si>
  <si>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</si>
  <si>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</si>
  <si>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</si>
  <si>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</si>
  <si>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</si>
  <si>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</si>
  <si>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</si>
  <si>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</si>
  <si>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</si>
  <si>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</si>
  <si>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</si>
  <si>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</si>
  <si>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</si>
  <si>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</si>
  <si>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</si>
  <si>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</si>
  <si>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</si>
  <si>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</si>
  <si>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</si>
  <si>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</si>
  <si>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</si>
  <si>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</si>
  <si>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</si>
  <si>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</si>
  <si>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</si>
  <si>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</si>
  <si>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</si>
  <si>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</si>
  <si>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</si>
  <si>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</si>
  <si>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</si>
  <si>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</si>
  <si>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</si>
  <si>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</si>
  <si>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</si>
  <si>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</si>
  <si>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</si>
  <si>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</si>
  <si>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</si>
  <si>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</si>
  <si>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</si>
  <si>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</si>
  <si>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</si>
  <si>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</si>
  <si>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</si>
  <si>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</si>
  <si>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</si>
  <si>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</si>
  <si>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</si>
  <si>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</si>
  <si>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</si>
  <si>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</si>
  <si>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</si>
  <si>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</si>
  <si>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</si>
  <si>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</si>
  <si>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</si>
  <si>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</si>
  <si>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</si>
  <si>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</si>
  <si>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</si>
  <si>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</si>
  <si>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</si>
  <si>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</si>
  <si>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</si>
  <si>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</si>
  <si>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</si>
  <si>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</si>
  <si>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</si>
  <si>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</si>
  <si>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</si>
  <si>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</si>
  <si>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</si>
  <si>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</si>
  <si>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</si>
  <si>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</si>
  <si>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</si>
  <si>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</si>
  <si>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</si>
  <si>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</si>
  <si>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</si>
  <si>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</si>
  <si>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</si>
  <si>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</si>
  <si>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</si>
  <si>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</si>
  <si>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</si>
  <si>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</si>
  <si>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</si>
  <si>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</si>
  <si>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</si>
  <si>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</si>
  <si>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</si>
  <si>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</si>
  <si>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</si>
  <si>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</si>
  <si>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</si>
  <si>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</si>
  <si>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</si>
  <si>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</si>
  <si>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</si>
  <si>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</si>
  <si>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</si>
  <si>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</si>
  <si>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</si>
  <si>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</si>
  <si>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</si>
  <si>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</si>
  <si>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</si>
  <si>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</si>
  <si>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</si>
  <si>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</si>
  <si>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</si>
  <si>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</si>
  <si>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</si>
  <si>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</si>
  <si>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</si>
  <si>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</si>
  <si>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</si>
  <si>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</si>
  <si>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</si>
  <si>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</si>
  <si>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</si>
  <si>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</si>
  <si>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</si>
  <si>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</si>
  <si>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</si>
  <si>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</si>
  <si>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</si>
  <si>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</si>
  <si>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</si>
  <si>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</si>
  <si>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</si>
  <si>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</si>
  <si>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</si>
  <si>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</si>
  <si>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</si>
  <si>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</si>
  <si>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</si>
  <si>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</si>
  <si>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</si>
  <si>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</si>
  <si>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</si>
  <si>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</si>
  <si>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</si>
  <si>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</si>
  <si>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</si>
  <si>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</si>
  <si>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</si>
  <si>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</si>
  <si>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</si>
  <si>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</si>
  <si>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</si>
  <si>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</si>
  <si>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</si>
  <si>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</si>
  <si>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</si>
  <si>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</si>
  <si>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</si>
  <si>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</si>
  <si>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</si>
  <si>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</si>
  <si>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</si>
  <si>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</si>
  <si>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</si>
  <si>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</si>
  <si>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</si>
  <si>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</si>
  <si>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</si>
  <si>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</si>
  <si>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</si>
  <si>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</si>
  <si>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</si>
  <si>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</si>
  <si>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</si>
  <si>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</si>
  <si>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</si>
  <si>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</si>
  <si>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</si>
  <si>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</si>
  <si>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</si>
  <si>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</si>
  <si>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</si>
  <si>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</si>
  <si>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</si>
  <si>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</si>
  <si>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</si>
  <si>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</si>
  <si>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</si>
  <si>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</si>
  <si>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</si>
  <si>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</si>
  <si>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</si>
  <si>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</si>
  <si>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</si>
  <si>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</si>
  <si>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</si>
  <si>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</si>
  <si>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</si>
  <si>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</si>
  <si>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</si>
  <si>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</si>
  <si>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</si>
  <si>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</si>
  <si>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</si>
  <si>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</si>
  <si>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</si>
  <si>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</si>
  <si>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</si>
  <si>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</si>
  <si>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</si>
  <si>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</si>
  <si>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</si>
  <si>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</si>
  <si>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</si>
  <si>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</si>
  <si>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</si>
  <si>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</si>
  <si>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</si>
  <si>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</si>
  <si>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</si>
  <si>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</si>
  <si>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</si>
  <si>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</si>
  <si>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</si>
  <si>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</si>
  <si>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</si>
  <si>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</si>
  <si>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</si>
  <si>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</si>
  <si>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</si>
  <si>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</si>
  <si>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</si>
  <si>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</si>
  <si>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</si>
  <si>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</si>
  <si>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</si>
  <si>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</si>
  <si>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</si>
  <si>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</si>
  <si>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</si>
  <si>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</si>
  <si>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</si>
  <si>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</si>
  <si>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</si>
  <si>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</si>
  <si>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</si>
  <si>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</si>
  <si>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</si>
  <si>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</si>
  <si>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</si>
  <si>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</si>
  <si>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</si>
  <si>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</si>
  <si>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</si>
  <si>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</si>
  <si>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</si>
  <si>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</si>
  <si>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</si>
  <si>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</si>
  <si>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</si>
  <si>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</si>
  <si>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</si>
  <si>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</si>
  <si>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</si>
  <si>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</si>
  <si>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</si>
  <si>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</si>
  <si>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</si>
  <si>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</si>
  <si>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</si>
  <si>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</si>
  <si>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</si>
  <si>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</si>
  <si>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</si>
  <si>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</si>
  <si>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</si>
  <si>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</si>
  <si>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</si>
  <si>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</si>
  <si>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</si>
  <si>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</si>
  <si>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</si>
  <si>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</si>
  <si>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</si>
  <si>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</si>
  <si>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</si>
  <si>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</si>
  <si>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</si>
  <si>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</si>
  <si>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</si>
  <si>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</si>
  <si>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</si>
  <si>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</si>
  <si>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</si>
  <si>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</si>
  <si>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</si>
  <si>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</si>
  <si>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</si>
  <si>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</si>
  <si>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</si>
  <si>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</si>
  <si>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</si>
  <si>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</si>
  <si>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</si>
  <si>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</si>
  <si>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</si>
  <si>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</si>
  <si>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</si>
  <si>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</si>
  <si>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</si>
  <si>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</si>
  <si>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</si>
  <si>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</si>
  <si>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</si>
  <si>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</si>
  <si>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</si>
  <si>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</si>
  <si>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</si>
  <si>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</si>
  <si>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</si>
  <si>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</si>
  <si>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</si>
  <si>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</si>
  <si>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</si>
  <si>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</si>
  <si>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</si>
  <si>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</si>
  <si>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</si>
  <si>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</si>
  <si>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</si>
  <si>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</si>
  <si>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</si>
  <si>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</si>
  <si>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</si>
  <si>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</si>
  <si>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</si>
  <si>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</si>
  <si>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</si>
  <si>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</si>
  <si>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</si>
  <si>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</si>
  <si>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</si>
  <si>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</si>
  <si>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</si>
  <si>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</si>
  <si>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</si>
  <si>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</si>
  <si>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</si>
  <si>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</si>
  <si>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</si>
  <si>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</si>
  <si>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</si>
  <si>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</si>
  <si>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</si>
  <si>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</si>
  <si>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</si>
  <si>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</si>
  <si>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</si>
  <si>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</si>
  <si>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</si>
  <si>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</si>
  <si>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</si>
  <si>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</si>
  <si>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</si>
  <si>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</si>
  <si>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</si>
  <si>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</si>
  <si>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</si>
  <si>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</si>
  <si>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</si>
  <si>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</si>
  <si>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</si>
  <si>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</si>
  <si>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</si>
  <si>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</si>
  <si>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</si>
  <si>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</si>
  <si>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</si>
  <si>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</si>
  <si>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</si>
  <si>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</si>
  <si>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</si>
  <si>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</si>
  <si>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</si>
  <si>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</si>
  <si>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</si>
  <si>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</si>
  <si>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</si>
  <si>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</si>
  <si>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</si>
  <si>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</si>
  <si>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</si>
  <si>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</si>
  <si>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</si>
  <si>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</si>
  <si>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</si>
  <si>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</si>
  <si>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</si>
  <si>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</si>
  <si>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</si>
  <si>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</si>
  <si>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</si>
  <si>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</si>
  <si>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</si>
  <si>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</si>
  <si>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</si>
  <si>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</si>
  <si>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</si>
  <si>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</si>
  <si>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</si>
  <si>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</si>
  <si>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</si>
  <si>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</si>
  <si>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</si>
  <si>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</si>
  <si>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</si>
  <si>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</si>
  <si>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</si>
  <si>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</si>
  <si>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</si>
  <si>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</si>
  <si>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</si>
  <si>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</si>
  <si>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</si>
  <si>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</si>
  <si>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</si>
  <si>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</si>
  <si>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</si>
  <si>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</si>
  <si>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</si>
  <si>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</si>
  <si>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</si>
  <si>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</si>
  <si>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</si>
  <si>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</si>
  <si>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</si>
  <si>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</si>
  <si>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</si>
  <si>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</si>
  <si>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</si>
  <si>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</si>
  <si>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</si>
  <si>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</si>
  <si>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</si>
  <si>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</si>
  <si>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</si>
  <si>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</si>
  <si>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</si>
  <si>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</si>
  <si>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</si>
  <si>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</si>
  <si>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</si>
  <si>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</si>
  <si>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</si>
  <si>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</si>
  <si>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</si>
  <si>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</si>
  <si>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</si>
  <si>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</si>
  <si>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</si>
  <si>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</si>
  <si>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</si>
  <si>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</si>
  <si>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</si>
  <si>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</si>
  <si>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</si>
  <si>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</si>
  <si>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</si>
  <si>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</si>
  <si>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</si>
  <si>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</si>
  <si>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</si>
  <si>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</si>
  <si>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</si>
  <si>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</si>
  <si>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</si>
  <si>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</si>
  <si>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</si>
  <si>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</si>
  <si>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</si>
  <si>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</si>
  <si>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</si>
  <si>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</si>
  <si>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</si>
  <si>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</si>
  <si>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</si>
  <si>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</si>
  <si>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</si>
  <si>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</si>
  <si>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</si>
  <si>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</si>
  <si>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</si>
  <si>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</si>
  <si>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</si>
  <si>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</si>
  <si>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</si>
  <si>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</si>
  <si>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</si>
  <si>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</si>
  <si>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</si>
  <si>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</si>
  <si>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</si>
  <si>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</si>
  <si>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</si>
  <si>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</si>
  <si>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</si>
  <si>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</si>
  <si>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</si>
  <si>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</si>
  <si>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</si>
  <si>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</si>
  <si>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</si>
  <si>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</si>
  <si>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</si>
  <si>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</si>
  <si>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</si>
  <si>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</si>
  <si>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</si>
  <si>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</si>
  <si>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</si>
  <si>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</si>
  <si>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</si>
  <si>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</si>
  <si>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</si>
  <si>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</si>
  <si>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</si>
  <si>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</si>
  <si>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</si>
  <si>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</si>
  <si>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</si>
  <si>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</si>
  <si>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</si>
  <si>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</si>
  <si>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</si>
  <si>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</si>
  <si>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</si>
  <si>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</si>
  <si>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</si>
  <si>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</si>
  <si>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</si>
  <si>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</si>
  <si>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</si>
  <si>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</si>
  <si>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</si>
  <si>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</si>
  <si>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</si>
  <si>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</si>
  <si>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</si>
  <si>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</si>
  <si>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</si>
  <si>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</si>
  <si>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</si>
  <si>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</si>
  <si>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</si>
  <si>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</si>
  <si>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</si>
  <si>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</si>
  <si>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</si>
  <si>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</si>
  <si>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</si>
  <si>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</si>
  <si>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</si>
  <si>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</si>
  <si>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</si>
  <si>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</si>
  <si>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</si>
  <si>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</si>
  <si>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</si>
  <si>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</si>
  <si>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</si>
  <si>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</si>
  <si>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</si>
  <si>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</si>
  <si>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</si>
  <si>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</si>
  <si>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</si>
  <si>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</si>
  <si>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</si>
  <si>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</si>
  <si>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</si>
  <si>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</si>
  <si>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</si>
  <si>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</si>
  <si>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</si>
  <si>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</si>
  <si>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</si>
  <si>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</si>
  <si>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</si>
  <si>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</si>
  <si>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</si>
  <si>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</si>
  <si>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</si>
  <si>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</si>
  <si>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</si>
  <si>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</si>
  <si>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</si>
  <si>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</si>
  <si>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</si>
  <si>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</si>
  <si>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</si>
  <si>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</si>
  <si>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</si>
  <si>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</si>
  <si>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</si>
  <si>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</si>
  <si>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</si>
  <si>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</si>
  <si>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</si>
  <si>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</si>
  <si>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</si>
  <si>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</si>
  <si>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</si>
  <si>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</si>
  <si>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</si>
  <si>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</si>
  <si>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</si>
  <si>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</si>
  <si>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</si>
  <si>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</si>
  <si>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</si>
  <si>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</si>
  <si>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</si>
  <si>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</si>
  <si>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</si>
  <si>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</si>
  <si>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</si>
  <si>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</si>
  <si>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</si>
  <si>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</si>
  <si>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</si>
  <si>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</si>
  <si>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</si>
  <si>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</si>
  <si>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</si>
  <si>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</si>
  <si>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</si>
  <si>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</si>
  <si>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</si>
  <si>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</si>
  <si>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</si>
  <si>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</si>
  <si>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</si>
  <si>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</si>
  <si>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</si>
  <si>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</si>
  <si>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</si>
  <si>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</si>
  <si>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</si>
  <si>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</si>
  <si>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</si>
  <si>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</si>
  <si>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</si>
  <si>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</si>
  <si>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</si>
  <si>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</si>
  <si>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</si>
  <si>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</si>
  <si>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</si>
  <si>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</si>
  <si>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</si>
  <si>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</si>
  <si>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</si>
  <si>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</si>
  <si>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</si>
  <si>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</si>
  <si>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</si>
  <si>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</si>
  <si>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</si>
  <si>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</si>
  <si>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</si>
  <si>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</si>
  <si>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</si>
  <si>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</si>
  <si>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</si>
  <si>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</si>
  <si>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</si>
  <si>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</si>
  <si>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</si>
  <si>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</si>
  <si>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</si>
  <si>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</si>
  <si>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</si>
  <si>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</si>
  <si>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</si>
  <si>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</si>
  <si>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</si>
  <si>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</si>
  <si>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</si>
  <si>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</si>
  <si>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</si>
  <si>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</si>
  <si>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</si>
  <si>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</si>
  <si>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</si>
  <si>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</si>
  <si>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</si>
  <si>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</si>
  <si>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</si>
  <si>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</si>
  <si>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</si>
  <si>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</si>
  <si>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</si>
  <si>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</si>
  <si>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</si>
  <si>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</si>
  <si>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</si>
  <si>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</si>
  <si>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</si>
  <si>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</si>
  <si>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</si>
  <si>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</si>
  <si>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</si>
  <si>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</si>
  <si>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</si>
  <si>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</si>
  <si>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</si>
  <si>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</si>
  <si>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</si>
  <si>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</si>
  <si>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</si>
  <si>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</si>
  <si>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</si>
  <si>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</si>
  <si>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</si>
  <si>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</si>
  <si>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</si>
  <si>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</si>
  <si>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</si>
  <si>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</si>
  <si>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</si>
  <si>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</si>
  <si>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</si>
  <si>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</si>
  <si>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</si>
  <si>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</si>
  <si>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</si>
  <si>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</si>
  <si>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</si>
  <si>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</si>
  <si>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</si>
  <si>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</si>
  <si>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</si>
  <si>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</si>
  <si>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</si>
  <si>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</si>
  <si>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</si>
  <si>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</si>
  <si>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</si>
  <si>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</si>
  <si>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</si>
  <si>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</si>
  <si>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</si>
  <si>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</si>
  <si>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</si>
  <si>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</si>
  <si>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</si>
  <si>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</si>
  <si>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</si>
  <si>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</si>
  <si>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</si>
  <si>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</si>
  <si>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</si>
  <si>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</si>
  <si>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</si>
  <si>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</si>
  <si>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</si>
  <si>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</si>
  <si>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</si>
  <si>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</si>
  <si>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</si>
  <si>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</si>
  <si>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</si>
  <si>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</si>
  <si>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</si>
  <si>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</si>
  <si>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</si>
  <si>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</si>
  <si>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</si>
  <si>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</si>
  <si>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</si>
  <si>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</si>
  <si>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</si>
  <si>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</si>
  <si>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</si>
  <si>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</si>
  <si>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</si>
  <si>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</si>
  <si>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</si>
  <si>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</si>
  <si>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</si>
  <si>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</si>
  <si>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</si>
  <si>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</si>
  <si>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</si>
  <si>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</si>
  <si>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</si>
  <si>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</si>
  <si>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</si>
  <si>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</si>
  <si>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</si>
  <si>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</si>
  <si>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</si>
  <si>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</si>
  <si>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</si>
  <si>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</si>
  <si>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</si>
  <si>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</si>
  <si>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</si>
  <si>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</si>
  <si>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</si>
  <si>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</si>
  <si>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</si>
  <si>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</si>
  <si>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</si>
  <si>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</si>
  <si>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</si>
  <si>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</si>
  <si>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</si>
  <si>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</si>
  <si>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</si>
  <si>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</si>
  <si>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</si>
  <si>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</si>
  <si>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</si>
  <si>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</si>
  <si>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</si>
  <si>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</si>
  <si>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</si>
  <si>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</si>
  <si>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</si>
  <si>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</si>
  <si>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</si>
  <si>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</si>
  <si>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</si>
  <si>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</si>
  <si>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</si>
  <si>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</si>
  <si>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</si>
  <si>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</si>
  <si>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</si>
  <si>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</si>
  <si>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</si>
  <si>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</si>
  <si>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</si>
  <si>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</si>
  <si>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</si>
  <si>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</si>
  <si>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</si>
  <si>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</si>
  <si>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</si>
  <si>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</si>
  <si>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</si>
  <si>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</si>
  <si>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</si>
  <si>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</si>
  <si>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</si>
  <si>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</si>
  <si>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</si>
  <si>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</si>
  <si>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</si>
  <si>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</si>
  <si>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</si>
  <si>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</si>
  <si>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</si>
  <si>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</si>
  <si>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</si>
  <si>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</si>
  <si>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</si>
  <si>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</si>
  <si>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</si>
  <si>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</si>
  <si>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</si>
  <si>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</si>
  <si>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</si>
  <si>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</si>
  <si>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</si>
  <si>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</si>
  <si>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</si>
  <si>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</si>
  <si>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</si>
  <si>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</si>
  <si>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</si>
  <si>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</si>
  <si>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</si>
  <si>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</si>
  <si>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</si>
  <si>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</si>
  <si>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</si>
  <si>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</si>
  <si>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</si>
  <si>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</si>
  <si>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</si>
  <si>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</si>
  <si>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</si>
  <si>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</si>
  <si>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</si>
  <si>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</si>
  <si>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</si>
  <si>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</si>
  <si>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</si>
  <si>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</si>
  <si>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</si>
  <si>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</si>
  <si>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</si>
  <si>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</si>
  <si>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</si>
  <si>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</si>
  <si>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</si>
  <si>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</si>
  <si>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</si>
  <si>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</si>
  <si>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</si>
  <si>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</si>
  <si>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</si>
  <si>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</si>
  <si>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</si>
  <si>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</si>
  <si>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</si>
  <si>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</si>
  <si>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</si>
  <si>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</si>
  <si>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</si>
  <si>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</si>
  <si>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</si>
  <si>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</si>
  <si>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</si>
  <si>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</si>
  <si>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</si>
  <si>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</si>
  <si>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</si>
  <si>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</si>
  <si>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</si>
  <si>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</si>
  <si>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</si>
  <si>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</si>
  <si>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</si>
  <si>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</si>
  <si>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</si>
  <si>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</si>
  <si>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</si>
  <si>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</si>
  <si>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</si>
  <si>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</si>
  <si>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</si>
  <si>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</si>
  <si>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</si>
  <si>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</si>
  <si>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</si>
  <si>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</si>
  <si>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</si>
  <si>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</si>
  <si>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</si>
  <si>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</si>
  <si>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</si>
  <si>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</si>
  <si>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</si>
  <si>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</si>
  <si>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</si>
  <si>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</si>
  <si>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</si>
  <si>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</si>
  <si>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</si>
  <si>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</si>
  <si>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</si>
  <si>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</si>
  <si>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</si>
  <si>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</si>
  <si>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</si>
  <si>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</si>
  <si>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</si>
  <si>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</si>
  <si>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</si>
  <si>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</si>
  <si>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</si>
  <si>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</si>
  <si>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</si>
  <si>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</si>
  <si>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</si>
  <si>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</si>
  <si>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</si>
  <si>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</si>
  <si>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</si>
  <si>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</si>
  <si>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</si>
  <si>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</si>
  <si>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</si>
  <si>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</si>
  <si>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</si>
  <si>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</si>
  <si>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</si>
  <si>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</si>
  <si>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</si>
  <si>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</si>
  <si>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</si>
  <si>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</si>
  <si>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</si>
  <si>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</si>
  <si>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</si>
  <si>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</si>
  <si>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</si>
  <si>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</si>
  <si>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</si>
  <si>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</si>
  <si>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</si>
  <si>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</si>
  <si>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</si>
  <si>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</si>
  <si>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</si>
  <si>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</si>
  <si>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</si>
  <si>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</si>
  <si>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</si>
  <si>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</si>
  <si>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</si>
  <si>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</si>
  <si>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</si>
  <si>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</si>
  <si>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</si>
  <si>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</si>
  <si>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</si>
  <si>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</si>
  <si>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</si>
  <si>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</si>
  <si>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</si>
  <si>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</si>
  <si>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</si>
  <si>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</si>
  <si>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</si>
  <si>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</si>
  <si>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</si>
  <si>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</si>
  <si>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</si>
  <si>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</si>
  <si>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</si>
  <si>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</si>
  <si>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</si>
  <si>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</si>
  <si>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</si>
  <si>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</si>
  <si>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</si>
  <si>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</si>
  <si>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</si>
  <si>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</si>
  <si>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</si>
  <si>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</si>
  <si>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</si>
  <si>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</si>
  <si>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</si>
  <si>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</si>
  <si>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</si>
  <si>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</si>
  <si>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</si>
  <si>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</si>
  <si>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</si>
  <si>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</si>
  <si>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</si>
  <si>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</si>
  <si>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</si>
  <si>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</si>
  <si>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</si>
  <si>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</si>
  <si>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</si>
  <si>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</si>
  <si>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</si>
  <si>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</si>
  <si>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</si>
  <si>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</si>
  <si>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</si>
  <si>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</si>
  <si>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</si>
  <si>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</si>
  <si>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</si>
  <si>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</si>
  <si>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</si>
  <si>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</si>
  <si>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</si>
  <si>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</si>
  <si>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</si>
  <si>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</si>
  <si>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</si>
  <si>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</si>
  <si>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</si>
  <si>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</si>
  <si>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</si>
  <si>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</si>
  <si>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</si>
  <si>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</si>
  <si>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</si>
  <si>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</si>
  <si>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</si>
  <si>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</si>
  <si>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</si>
  <si>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</si>
  <si>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</si>
  <si>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</si>
  <si>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</si>
  <si>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</si>
  <si>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</si>
  <si>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</si>
  <si>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</si>
  <si>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</si>
  <si>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</si>
  <si>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</si>
  <si>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</si>
  <si>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</si>
  <si>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</si>
  <si>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</si>
  <si>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</si>
  <si>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</si>
  <si>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</si>
  <si>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</si>
  <si>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</si>
  <si>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</si>
  <si>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</si>
  <si>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</si>
  <si>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</si>
  <si>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</si>
  <si>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</si>
  <si>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</si>
  <si>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</si>
  <si>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</si>
  <si>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</si>
  <si>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</si>
  <si>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</si>
  <si>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</si>
  <si>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</si>
  <si>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</si>
  <si>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</si>
  <si>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</si>
  <si>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</si>
  <si>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</si>
  <si>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</si>
  <si>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</si>
  <si>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</si>
  <si>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</si>
  <si>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</si>
  <si>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</si>
  <si>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</si>
  <si>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</si>
  <si>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</si>
  <si>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</si>
  <si>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</si>
  <si>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</si>
  <si>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</si>
  <si>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</si>
  <si>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</si>
  <si>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</si>
  <si>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</si>
  <si>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</si>
  <si>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</si>
  <si>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</si>
  <si>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</si>
  <si>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</si>
  <si>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</si>
  <si>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</si>
  <si>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</si>
  <si>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</si>
  <si>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</si>
  <si>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</si>
  <si>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</si>
  <si>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</si>
  <si>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</si>
  <si>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</si>
  <si>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</si>
  <si>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</si>
  <si>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</si>
  <si>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</si>
  <si>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</si>
  <si>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</si>
  <si>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</si>
  <si>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</si>
  <si>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</si>
  <si>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</si>
  <si>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</si>
  <si>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</si>
  <si>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</si>
  <si>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</si>
  <si>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</si>
  <si>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</si>
  <si>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</si>
  <si>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</si>
  <si>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</si>
  <si>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</si>
  <si>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</si>
  <si>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</si>
  <si>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</si>
  <si>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</si>
  <si>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</si>
  <si>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</si>
  <si>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</si>
  <si>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</si>
  <si>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</si>
  <si>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</si>
  <si>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</si>
  <si>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</si>
  <si>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</si>
  <si>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</si>
  <si>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</si>
  <si>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</si>
  <si>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</si>
  <si>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</si>
  <si>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</si>
  <si>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</si>
  <si>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</si>
  <si>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</si>
  <si>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</si>
  <si>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</si>
  <si>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</si>
  <si>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</si>
  <si>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</si>
  <si>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</si>
  <si>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</si>
  <si>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</si>
  <si>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</si>
  <si>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</si>
  <si>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</si>
  <si>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</si>
  <si>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</si>
  <si>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</si>
  <si>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</si>
  <si>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</si>
  <si>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</si>
  <si>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</si>
  <si>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</si>
  <si>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</si>
  <si>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</si>
  <si>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</si>
  <si>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</si>
  <si>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</si>
  <si>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</si>
  <si>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</si>
  <si>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</si>
  <si>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</si>
  <si>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</si>
  <si>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</si>
  <si>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</si>
  <si>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</si>
  <si>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</si>
  <si>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</si>
  <si>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</si>
  <si>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</si>
  <si>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</si>
  <si>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</si>
  <si>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</si>
  <si>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</si>
  <si>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</si>
  <si>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</si>
  <si>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</si>
  <si>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</si>
  <si>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</si>
  <si>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</si>
  <si>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</si>
  <si>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</si>
  <si>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</si>
  <si>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</si>
  <si>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</si>
  <si>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</si>
  <si>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</si>
  <si>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</si>
  <si>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</si>
  <si>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</si>
  <si>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</si>
  <si>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</si>
  <si>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</si>
  <si>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</si>
  <si>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</si>
  <si>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</si>
  <si>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</si>
  <si>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</si>
  <si>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</si>
  <si>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</si>
  <si>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</si>
  <si>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</si>
  <si>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</si>
  <si>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</si>
  <si>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</si>
  <si>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</si>
  <si>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</si>
  <si>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</si>
  <si>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</si>
  <si>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</si>
  <si>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</si>
  <si>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</si>
  <si>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</si>
  <si>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</si>
  <si>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</si>
  <si>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</si>
  <si>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</si>
  <si>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</si>
  <si>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</si>
  <si>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</si>
  <si>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</si>
  <si>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</si>
  <si>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</si>
  <si>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</si>
  <si>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</si>
  <si>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</si>
  <si>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</si>
  <si>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</si>
  <si>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</si>
  <si>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</si>
  <si>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</si>
  <si>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</si>
  <si>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</si>
  <si>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</si>
  <si>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</si>
  <si>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</si>
  <si>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</si>
  <si>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</si>
  <si>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</si>
  <si>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</si>
  <si>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</si>
  <si>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</si>
  <si>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</si>
  <si>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</si>
  <si>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</si>
  <si>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</si>
  <si>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</si>
  <si>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</si>
  <si>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</si>
  <si>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</si>
  <si>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</si>
  <si>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</si>
  <si>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</si>
  <si>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</si>
  <si>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</si>
  <si>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</si>
  <si>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</si>
  <si>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</si>
  <si>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</si>
  <si>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</si>
  <si>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</si>
  <si>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</si>
  <si>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</si>
  <si>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</si>
  <si>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</si>
  <si>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</si>
  <si>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</si>
  <si>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</si>
  <si>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</si>
  <si>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</si>
  <si>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</si>
  <si>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</si>
  <si>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</si>
  <si>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</si>
  <si>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</si>
  <si>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</si>
  <si>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</si>
  <si>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</si>
  <si>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</si>
  <si>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</si>
  <si>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</si>
  <si>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</si>
  <si>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</si>
  <si>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</si>
  <si>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</si>
  <si>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</si>
  <si>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</si>
  <si>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</si>
  <si>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</si>
  <si>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</si>
  <si>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</si>
  <si>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</si>
  <si>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</si>
  <si>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</si>
  <si>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</si>
  <si>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</si>
  <si>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</si>
  <si>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</si>
  <si>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</si>
  <si>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</si>
  <si>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</si>
  <si>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</si>
  <si>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</si>
  <si>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</si>
  <si>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</si>
  <si>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</si>
  <si>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</si>
  <si>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</si>
  <si>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</si>
  <si>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</si>
  <si>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</si>
  <si>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</si>
  <si>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</si>
  <si>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</si>
  <si>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</si>
  <si>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</si>
  <si>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</si>
  <si>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</si>
  <si>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</si>
  <si>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</si>
  <si>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</si>
  <si>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</si>
  <si>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</si>
  <si>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</si>
  <si>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</si>
  <si>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</si>
  <si>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</si>
  <si>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</si>
  <si>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</si>
  <si>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</si>
  <si>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</si>
  <si>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</si>
  <si>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</si>
  <si>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</si>
  <si>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</si>
  <si>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</si>
  <si>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</si>
  <si>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</si>
  <si>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</si>
  <si>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</si>
  <si>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</si>
  <si>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</si>
  <si>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</si>
  <si>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</si>
  <si>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</si>
  <si>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</si>
  <si>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</si>
  <si>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</si>
  <si>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</si>
  <si>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</si>
  <si>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</si>
  <si>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</si>
  <si>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</si>
  <si>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</si>
  <si>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</si>
  <si>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</si>
  <si>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</si>
  <si>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</si>
  <si>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</si>
  <si>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</si>
  <si>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</si>
  <si>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</si>
  <si>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</si>
  <si>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</si>
  <si>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</si>
  <si>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</si>
  <si>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</si>
  <si>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</si>
  <si>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</si>
  <si>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</si>
  <si>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</si>
  <si>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</si>
  <si>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</si>
  <si>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</si>
  <si>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</si>
  <si>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</si>
  <si>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</si>
  <si>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</si>
  <si>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</si>
  <si>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</si>
  <si>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</si>
  <si>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</si>
  <si>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</si>
  <si>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</si>
  <si>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</si>
  <si>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</si>
  <si>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</si>
  <si>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</si>
  <si>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</si>
  <si>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</si>
  <si>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</si>
  <si>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</si>
  <si>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</si>
  <si>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</si>
  <si>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</si>
  <si>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</si>
  <si>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</si>
  <si>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</si>
  <si>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</si>
  <si>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</si>
  <si>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</si>
  <si>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</si>
  <si>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</si>
  <si>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</si>
  <si>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</si>
  <si>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</si>
  <si>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</si>
  <si>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</si>
  <si>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</si>
  <si>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</si>
  <si>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</si>
  <si>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</si>
  <si>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</si>
  <si>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</si>
  <si>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</si>
  <si>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</si>
  <si>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</si>
  <si>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</si>
  <si>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</si>
  <si>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</si>
  <si>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</si>
  <si>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</si>
  <si>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</si>
  <si>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</si>
  <si>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</si>
  <si>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</si>
  <si>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</si>
  <si>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</si>
  <si>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</si>
  <si>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</si>
  <si>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</si>
  <si>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</si>
  <si>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</si>
  <si>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</si>
  <si>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</si>
  <si>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</si>
  <si>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</si>
  <si>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</si>
  <si>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</si>
  <si>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</si>
  <si>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</si>
  <si>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</si>
  <si>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</si>
  <si>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</si>
  <si>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</si>
  <si>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</si>
  <si>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</si>
  <si>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</si>
  <si>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</si>
  <si>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</si>
  <si>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</si>
  <si>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</si>
  <si>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</si>
  <si>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</si>
  <si>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</si>
  <si>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</si>
  <si>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</si>
  <si>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</si>
  <si>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</si>
  <si>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</si>
  <si>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</si>
  <si>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</si>
  <si>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</si>
  <si>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</si>
  <si>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</si>
  <si>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</si>
  <si>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</si>
  <si>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</si>
  <si>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</si>
  <si>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</si>
  <si>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</si>
  <si>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</si>
  <si>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</si>
  <si>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</si>
  <si>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</si>
  <si>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</si>
  <si>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</si>
  <si>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</si>
  <si>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</si>
  <si>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</si>
  <si>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</si>
  <si>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</si>
  <si>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</si>
  <si>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</si>
  <si>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</si>
  <si>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</si>
  <si>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</si>
  <si>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</si>
  <si>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</si>
  <si>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</si>
  <si>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</si>
  <si>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</si>
  <si>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</si>
  <si>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</si>
  <si>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</si>
  <si>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</si>
  <si>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</si>
  <si>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</si>
  <si>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</si>
  <si>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</si>
  <si>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</si>
  <si>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</si>
  <si>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</si>
  <si>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</si>
  <si>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</si>
  <si>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</si>
  <si>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</si>
  <si>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</si>
  <si>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</si>
  <si>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</si>
  <si>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</si>
  <si>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</si>
  <si>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</si>
  <si>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</si>
  <si>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</si>
  <si>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</si>
  <si>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</si>
  <si>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</si>
  <si>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</si>
  <si>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</si>
  <si>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</si>
  <si>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</si>
  <si>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</si>
  <si>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</si>
  <si>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</si>
  <si>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</si>
  <si>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</si>
  <si>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</si>
  <si>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</si>
  <si>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</si>
  <si>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</si>
  <si>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</si>
  <si>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</si>
  <si>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</si>
  <si>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</si>
  <si>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</si>
  <si>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</si>
  <si>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</si>
  <si>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</si>
  <si>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</si>
  <si>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</si>
  <si>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</si>
  <si>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</si>
  <si>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</si>
  <si>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</si>
  <si>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</si>
  <si>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</si>
  <si>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</si>
  <si>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</si>
  <si>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</si>
  <si>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</si>
  <si>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</si>
  <si>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</si>
  <si>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</si>
  <si>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</si>
  <si>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</si>
  <si>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</si>
  <si>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</si>
  <si>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</si>
  <si>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</si>
  <si>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</si>
  <si>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</si>
  <si>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</si>
  <si>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</si>
  <si>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</si>
  <si>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</si>
  <si>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</si>
  <si>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</si>
  <si>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</si>
  <si>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</si>
  <si>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</si>
  <si>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</si>
  <si>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</si>
  <si>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</si>
  <si>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</si>
  <si>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</si>
  <si>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</si>
  <si>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</si>
  <si>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</si>
  <si>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</si>
  <si>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</si>
  <si>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</si>
  <si>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</si>
  <si>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</si>
  <si>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</si>
  <si>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</si>
  <si>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</si>
  <si>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</si>
  <si>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</si>
  <si>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</si>
  <si>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</si>
  <si>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</si>
  <si>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</si>
  <si>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</si>
  <si>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</si>
  <si>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</si>
  <si>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</si>
  <si>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</si>
  <si>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</si>
  <si>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</si>
  <si>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</si>
  <si>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</si>
  <si>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</si>
  <si>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</si>
  <si>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</si>
  <si>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</si>
  <si>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</si>
  <si>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</si>
  <si>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</si>
  <si>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</si>
  <si>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</si>
  <si>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</si>
  <si>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</si>
  <si>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</si>
  <si>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</si>
  <si>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</si>
  <si>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</si>
  <si>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</si>
  <si>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</si>
  <si>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</si>
  <si>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</si>
  <si>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</si>
  <si>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</si>
  <si>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</si>
  <si>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</si>
  <si>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</si>
  <si>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</si>
  <si>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</si>
  <si>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</si>
  <si>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</si>
  <si>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</si>
  <si>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</si>
  <si>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</si>
  <si>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</si>
  <si>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</si>
  <si>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</si>
  <si>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</si>
  <si>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</si>
  <si>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</si>
  <si>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</si>
  <si>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</si>
  <si>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</si>
  <si>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</si>
  <si>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</si>
  <si>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</si>
  <si>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</si>
  <si>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</si>
  <si>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</si>
  <si>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</si>
  <si>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</si>
  <si>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</si>
  <si>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</si>
  <si>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</si>
  <si>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</si>
  <si>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</si>
  <si>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</si>
  <si>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</si>
  <si>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</si>
  <si>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</si>
  <si>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</si>
  <si>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</si>
  <si>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</si>
  <si>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</si>
  <si>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</si>
  <si>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</si>
  <si>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</si>
  <si>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</si>
  <si>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</si>
  <si>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</si>
  <si>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</si>
  <si>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</si>
  <si>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</si>
  <si>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</si>
  <si>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</si>
  <si>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</si>
  <si>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</si>
  <si>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</si>
  <si>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</si>
  <si>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</si>
  <si>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</si>
  <si>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</si>
  <si>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</si>
  <si>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</si>
  <si>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</si>
  <si>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</si>
  <si>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</si>
  <si>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</si>
  <si>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</si>
  <si>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</si>
  <si>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</si>
  <si>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</si>
  <si>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</si>
  <si>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</si>
  <si>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</si>
  <si>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</si>
  <si>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</si>
  <si>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</si>
  <si>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</si>
  <si>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</si>
  <si>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</si>
  <si>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</si>
  <si>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</si>
  <si>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</si>
  <si>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</si>
  <si>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</si>
  <si>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</si>
  <si>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</si>
  <si>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</si>
  <si>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</si>
  <si>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</si>
  <si>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</si>
  <si>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</si>
  <si>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</si>
  <si>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</si>
  <si>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</si>
  <si>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</si>
  <si>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</si>
  <si>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</si>
  <si>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</si>
  <si>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</si>
  <si>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</si>
  <si>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</si>
  <si>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</si>
  <si>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</si>
  <si>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</si>
  <si>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</si>
  <si>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</si>
  <si>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</si>
  <si>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</si>
  <si>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</si>
  <si>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</si>
  <si>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</si>
  <si>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</si>
  <si>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</si>
  <si>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</si>
  <si>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</si>
  <si>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</si>
  <si>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</si>
  <si>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</si>
  <si>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</si>
  <si>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</si>
  <si>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</si>
  <si>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</si>
  <si>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</si>
  <si>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</si>
  <si>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</si>
  <si>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</si>
  <si>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</si>
  <si>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</si>
  <si>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</si>
  <si>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</si>
  <si>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</si>
  <si>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</si>
  <si>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</si>
  <si>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</si>
  <si>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</si>
  <si>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</si>
  <si>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</si>
  <si>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</si>
  <si>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</si>
  <si>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</si>
  <si>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</si>
  <si>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</si>
  <si>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</si>
  <si>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</si>
  <si>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</si>
  <si>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</si>
  <si>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</si>
  <si>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</si>
  <si>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</si>
  <si>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</si>
  <si>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</si>
  <si>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</si>
  <si>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</si>
  <si>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</si>
  <si>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</si>
  <si>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</si>
  <si>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</si>
  <si>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</si>
  <si>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</si>
  <si>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</si>
  <si>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</si>
  <si>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</si>
  <si>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</si>
  <si>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</si>
  <si>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</si>
  <si>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</si>
  <si>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</si>
  <si>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</si>
  <si>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</si>
  <si>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</si>
  <si>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</si>
  <si>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</si>
  <si>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</si>
  <si>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</si>
  <si>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</si>
  <si>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</si>
  <si>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</si>
  <si>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</si>
  <si>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</si>
  <si>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</si>
  <si>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</si>
  <si>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</si>
  <si>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</si>
  <si>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</si>
  <si>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</si>
  <si>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</si>
  <si>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</si>
  <si>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</si>
  <si>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</si>
  <si>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</si>
  <si>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</si>
  <si>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</si>
  <si>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</si>
  <si>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</si>
  <si>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</si>
  <si>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</si>
  <si>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</si>
  <si>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</si>
  <si>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</si>
  <si>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</si>
  <si>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</si>
  <si>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</si>
  <si>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</si>
  <si>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</si>
  <si>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</si>
  <si>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</si>
  <si>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</si>
  <si>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</si>
  <si>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</si>
  <si>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</si>
  <si>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</si>
  <si>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</si>
  <si>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</si>
  <si>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</si>
  <si>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</si>
  <si>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</si>
  <si>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</si>
  <si>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</si>
  <si>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</si>
  <si>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</si>
  <si>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</si>
  <si>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</si>
  <si>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</si>
  <si>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</si>
  <si>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</si>
  <si>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</si>
  <si>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</si>
  <si>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</si>
  <si>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</si>
  <si>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</si>
  <si>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</si>
  <si>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</si>
  <si>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</si>
  <si>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</si>
  <si>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</si>
  <si>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</si>
  <si>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</si>
  <si>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</si>
  <si>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</si>
  <si>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</si>
  <si>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</si>
  <si>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</si>
  <si>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</si>
  <si>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</si>
  <si>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</si>
  <si>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</si>
  <si>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</si>
  <si>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</si>
  <si>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</si>
  <si>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</si>
  <si>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</si>
  <si>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</si>
  <si>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</si>
  <si>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</si>
  <si>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</si>
  <si>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</si>
  <si>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</si>
  <si>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</si>
  <si>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</si>
  <si>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</si>
  <si>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</si>
  <si>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</si>
  <si>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</si>
  <si>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</si>
  <si>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</si>
  <si>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</si>
  <si>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</si>
  <si>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</si>
  <si>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</si>
  <si>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</si>
  <si>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</si>
  <si>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</si>
  <si>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</si>
  <si>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</si>
  <si>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</si>
  <si>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</si>
  <si>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</si>
  <si>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</si>
  <si>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</si>
  <si>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</si>
  <si>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</si>
  <si>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</si>
  <si>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</si>
  <si>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</si>
  <si>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</si>
  <si>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</si>
  <si>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</si>
  <si>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</si>
  <si>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</si>
  <si>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</si>
  <si>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</si>
  <si>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</si>
  <si>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</si>
  <si>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</si>
  <si>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</si>
  <si>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</si>
  <si>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</si>
  <si>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</si>
  <si>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</si>
  <si>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</si>
  <si>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</si>
  <si>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</si>
  <si>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</si>
  <si>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</si>
  <si>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</si>
  <si>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</si>
  <si>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</si>
  <si>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</si>
  <si>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</si>
  <si>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</si>
  <si>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</si>
  <si>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</si>
  <si>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</si>
  <si>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</si>
  <si>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</si>
  <si>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</si>
  <si>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</si>
  <si>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</si>
  <si>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</si>
  <si>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</si>
  <si>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</si>
  <si>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</si>
  <si>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</si>
  <si>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</si>
  <si>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</si>
  <si>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</si>
  <si>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</si>
  <si>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</si>
  <si>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</si>
  <si>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</si>
  <si>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</si>
  <si>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</si>
  <si>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</si>
  <si>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</si>
  <si>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</si>
  <si>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</si>
  <si>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</si>
  <si>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</si>
  <si>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</si>
  <si>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</si>
  <si>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</si>
  <si>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</si>
  <si>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</si>
  <si>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</si>
  <si>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</si>
  <si>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</si>
  <si>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</si>
  <si>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</si>
  <si>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</si>
  <si>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</si>
  <si>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</si>
  <si>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</si>
  <si>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</si>
  <si>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</si>
  <si>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</si>
  <si>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</si>
  <si>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</si>
  <si>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</si>
  <si>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</si>
  <si>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</si>
  <si>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</si>
  <si>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</si>
  <si>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</si>
  <si>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</si>
  <si>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</si>
  <si>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</si>
  <si>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</si>
  <si>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</si>
  <si>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</si>
  <si>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</si>
  <si>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</si>
  <si>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</si>
  <si>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</si>
  <si>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</si>
  <si>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</si>
  <si>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</si>
  <si>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</si>
  <si>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</si>
  <si>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</si>
  <si>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</si>
  <si>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</si>
  <si>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</si>
  <si>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</si>
  <si>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</si>
  <si>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</si>
  <si>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</si>
  <si>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</si>
  <si>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</si>
  <si>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</si>
  <si>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</si>
  <si>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</si>
  <si>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</si>
  <si>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</si>
  <si>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</si>
  <si>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</si>
  <si>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</si>
  <si>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</si>
  <si>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</si>
  <si>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</si>
  <si>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</si>
  <si>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</si>
  <si>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</si>
  <si>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</si>
  <si>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</si>
  <si>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</si>
  <si>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</si>
  <si>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</si>
  <si>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</si>
  <si>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</si>
  <si>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</si>
  <si>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</si>
  <si>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</si>
  <si>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</si>
  <si>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</si>
  <si>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</si>
  <si>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</si>
  <si>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</si>
  <si>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</si>
  <si>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</si>
  <si>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</si>
  <si>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</si>
  <si>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</si>
  <si>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</si>
  <si>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</si>
  <si>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</si>
  <si>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</si>
  <si>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</si>
  <si>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</si>
  <si>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</si>
  <si>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</si>
  <si>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</si>
  <si>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</si>
  <si>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</si>
  <si>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</si>
  <si>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</si>
  <si>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</si>
  <si>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</si>
  <si>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</si>
  <si>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</si>
  <si>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</si>
  <si>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</si>
  <si>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</si>
  <si>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</si>
  <si>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</si>
  <si>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</si>
  <si>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</si>
  <si>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</si>
  <si>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</si>
  <si>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</si>
  <si>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</si>
  <si>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</si>
  <si>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</si>
  <si>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</si>
  <si>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</si>
  <si>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</si>
  <si>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</si>
  <si>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</si>
  <si>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</si>
  <si>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</si>
  <si>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</si>
  <si>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</si>
  <si>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</si>
  <si>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</si>
  <si>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</si>
  <si>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</si>
  <si>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</si>
  <si>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</si>
  <si>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</si>
  <si>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</si>
  <si>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</si>
  <si>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</si>
  <si>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</si>
  <si>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</si>
  <si>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</si>
  <si>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</si>
  <si>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</si>
  <si>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</si>
  <si>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</si>
  <si>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</si>
  <si>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</si>
  <si>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</si>
  <si>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</si>
  <si>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</si>
  <si>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</si>
  <si>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</si>
  <si>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</si>
  <si>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</si>
  <si>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</si>
  <si>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</si>
  <si>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</si>
  <si>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</si>
  <si>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</si>
  <si>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</si>
  <si>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</si>
  <si>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</si>
  <si>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</si>
  <si>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</si>
  <si>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</si>
  <si>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</si>
  <si>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</si>
  <si>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</si>
  <si>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</si>
  <si>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</si>
  <si>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</si>
  <si>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</si>
  <si>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</si>
  <si>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</si>
  <si>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</si>
  <si>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</si>
  <si>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</si>
  <si>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</si>
  <si>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</si>
  <si>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</si>
  <si>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</si>
  <si>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</si>
  <si>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</si>
  <si>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</si>
  <si>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</si>
  <si>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</si>
  <si>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</si>
  <si>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</si>
  <si>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</si>
  <si>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</si>
  <si>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</si>
  <si>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</si>
  <si>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</si>
  <si>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</si>
  <si>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</si>
  <si>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</si>
  <si>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</si>
  <si>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</si>
  <si>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</si>
  <si>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</si>
  <si>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</si>
  <si>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</si>
  <si>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</si>
  <si>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</si>
  <si>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</si>
  <si>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</si>
  <si>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</si>
  <si>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</si>
  <si>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</si>
  <si>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</si>
  <si>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</si>
  <si>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</si>
  <si>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</si>
  <si>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</si>
  <si>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</si>
  <si>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</si>
  <si>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</si>
  <si>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</si>
  <si>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</si>
  <si>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</si>
  <si>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</si>
  <si>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</si>
  <si>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</si>
  <si>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</si>
  <si>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</si>
  <si>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</si>
  <si>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</si>
  <si>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</si>
  <si>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</si>
  <si>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</si>
  <si>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</si>
  <si>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</si>
  <si>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</si>
  <si>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</si>
  <si>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</si>
  <si>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</si>
  <si>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</si>
  <si>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</si>
  <si>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</si>
  <si>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</si>
  <si>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</si>
  <si>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</si>
  <si>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</si>
  <si>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</si>
  <si>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</si>
  <si>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</si>
  <si>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</si>
  <si>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</si>
  <si>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</si>
  <si>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</si>
  <si>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</si>
  <si>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</si>
  <si>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</si>
  <si>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</si>
  <si>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</si>
  <si>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</si>
  <si>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</si>
  <si>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</si>
  <si>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</si>
  <si>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</si>
  <si>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</si>
  <si>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</si>
  <si>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</si>
  <si>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</si>
  <si>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</si>
  <si>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</si>
  <si>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</si>
  <si>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</si>
  <si>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</si>
  <si>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</si>
  <si>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</si>
  <si>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</si>
  <si>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</si>
  <si>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</si>
  <si>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</si>
  <si>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</si>
  <si>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</si>
  <si>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</si>
  <si>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</si>
  <si>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</si>
  <si>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</si>
  <si>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</si>
  <si>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</si>
  <si>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</si>
  <si>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</si>
  <si>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</si>
  <si>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</si>
  <si>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</si>
  <si>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</si>
  <si>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</si>
  <si>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</si>
  <si>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</si>
  <si>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</si>
  <si>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</si>
  <si>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</si>
  <si>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</si>
  <si>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</si>
  <si>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</si>
  <si>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</si>
  <si>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</si>
  <si>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</si>
  <si>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</si>
  <si>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</si>
  <si>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</si>
  <si>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</si>
  <si>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</si>
  <si>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</si>
  <si>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</si>
  <si>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</si>
  <si>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</si>
  <si>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</si>
  <si>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</si>
  <si>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</si>
  <si>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</si>
  <si>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</si>
  <si>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</si>
  <si>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</si>
  <si>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</si>
  <si>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</si>
  <si>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</si>
  <si>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</si>
  <si>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</si>
  <si>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</si>
  <si>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</si>
  <si>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</si>
  <si>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</si>
  <si>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</si>
  <si>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</si>
  <si>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</si>
  <si>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</si>
  <si>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</si>
  <si>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</si>
  <si>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</si>
  <si>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</si>
  <si>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</si>
  <si>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</si>
  <si>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</si>
  <si>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</si>
  <si>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</si>
  <si>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</si>
  <si>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</si>
  <si>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</si>
  <si>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</si>
  <si>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</si>
  <si>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</si>
  <si>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</si>
  <si>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</si>
  <si>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</si>
  <si>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</si>
  <si>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</si>
  <si>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</si>
  <si>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</si>
  <si>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</si>
  <si>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</si>
  <si>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</si>
  <si>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</si>
  <si>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</si>
  <si>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</si>
  <si>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</si>
  <si>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</si>
  <si>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</si>
  <si>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</si>
  <si>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</si>
  <si>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</si>
  <si>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</si>
  <si>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</si>
  <si>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</si>
  <si>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</si>
  <si>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</si>
  <si>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</si>
  <si>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</si>
  <si>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</si>
  <si>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</si>
  <si>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</si>
  <si>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</si>
  <si>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</si>
  <si>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</si>
  <si>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</si>
  <si>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</si>
  <si>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</si>
  <si>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</si>
  <si>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</si>
  <si>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</si>
  <si>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</si>
  <si>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</si>
  <si>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</si>
  <si>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</si>
  <si>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</si>
  <si>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</si>
  <si>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</si>
  <si>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</si>
  <si>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</si>
  <si>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</si>
  <si>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</si>
  <si>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</si>
  <si>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</si>
  <si>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</si>
  <si>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</si>
  <si>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</si>
  <si>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</si>
  <si>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</si>
  <si>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</si>
  <si>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</si>
  <si>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</si>
  <si>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</si>
  <si>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</si>
  <si>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</si>
  <si>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</si>
  <si>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</si>
  <si>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</si>
  <si>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</si>
  <si>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</si>
  <si>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</si>
  <si>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</si>
  <si>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</si>
  <si>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</si>
  <si>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</si>
  <si>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</si>
  <si>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</si>
  <si>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</si>
  <si>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</si>
  <si>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</si>
  <si>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</si>
  <si>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</si>
  <si>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</si>
  <si>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</si>
  <si>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</si>
  <si>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</si>
  <si>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</si>
  <si>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</si>
  <si>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</si>
  <si>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</si>
  <si>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</si>
  <si>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</si>
  <si>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</si>
  <si>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</si>
  <si>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</si>
  <si>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</si>
  <si>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</si>
  <si>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</si>
  <si>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</si>
  <si>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</si>
  <si>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</si>
  <si>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</si>
  <si>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</si>
  <si>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</si>
  <si>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</si>
  <si>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</si>
  <si>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</si>
  <si>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</si>
  <si>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</si>
  <si>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</si>
  <si>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</si>
  <si>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</si>
  <si>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</si>
  <si>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</si>
  <si>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</si>
  <si>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</si>
  <si>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</si>
  <si>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</si>
  <si>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</si>
  <si>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</si>
  <si>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</si>
  <si>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</si>
  <si>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</si>
  <si>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</si>
  <si>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</si>
  <si>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</si>
  <si>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</si>
  <si>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</si>
  <si>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</si>
  <si>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</si>
  <si>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</si>
  <si>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</si>
  <si>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</si>
  <si>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</si>
  <si>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</si>
  <si>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</si>
  <si>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</si>
  <si>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</si>
  <si>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</si>
  <si>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</si>
  <si>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</si>
  <si>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</si>
  <si>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</si>
  <si>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</si>
  <si>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</si>
  <si>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</si>
  <si>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</si>
  <si>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</si>
  <si>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</si>
  <si>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</si>
  <si>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</si>
  <si>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</si>
  <si>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</si>
  <si>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</si>
  <si>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</si>
  <si>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</si>
  <si>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</si>
  <si>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</si>
  <si>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</si>
  <si>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</si>
  <si>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</si>
  <si>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</si>
  <si>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</si>
  <si>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</si>
  <si>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</si>
  <si>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</si>
  <si>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</si>
  <si>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</si>
  <si>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</si>
  <si>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</si>
  <si>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</si>
  <si>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</si>
  <si>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</si>
  <si>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</si>
  <si>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</si>
  <si>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</si>
  <si>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</si>
  <si>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</si>
  <si>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</si>
  <si>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</si>
  <si>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</si>
  <si>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</si>
  <si>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</si>
  <si>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</si>
  <si>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</si>
  <si>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</si>
  <si>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</si>
  <si>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</si>
  <si>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</si>
  <si>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</si>
  <si>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</si>
  <si>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</si>
  <si>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</si>
  <si>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</si>
  <si>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</si>
  <si>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</si>
  <si>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</si>
  <si>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</si>
  <si>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</si>
  <si>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</si>
  <si>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</si>
  <si>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</si>
  <si>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</si>
  <si>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</si>
  <si>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</si>
  <si>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</si>
  <si>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</si>
  <si>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</si>
  <si>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</si>
  <si>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</si>
  <si>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</si>
  <si>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</si>
  <si>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</si>
  <si>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</si>
  <si>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</si>
  <si>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</si>
  <si>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</si>
  <si>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</si>
  <si>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</si>
  <si>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</si>
  <si>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</si>
  <si>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</si>
  <si>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</si>
  <si>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</si>
  <si>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</si>
  <si>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</si>
  <si>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</si>
  <si>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</si>
  <si>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</si>
  <si>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</si>
  <si>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</si>
  <si>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</si>
  <si>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</si>
  <si>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</si>
  <si>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</si>
  <si>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</si>
  <si>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</si>
  <si>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</si>
  <si>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</si>
  <si>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</si>
  <si>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</si>
  <si>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</si>
  <si>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</si>
  <si>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</si>
  <si>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</si>
  <si>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</si>
  <si>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</si>
  <si>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</si>
  <si>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</si>
  <si>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</si>
  <si>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</si>
  <si>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</si>
  <si>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</si>
  <si>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</si>
  <si>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</si>
  <si>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</si>
  <si>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</si>
  <si>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</si>
  <si>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</si>
  <si>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</si>
  <si>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</si>
  <si>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</si>
  <si>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</si>
  <si>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</si>
  <si>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</si>
  <si>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</si>
  <si>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</si>
  <si>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</si>
  <si>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</si>
  <si>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</si>
  <si>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</si>
  <si>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</si>
  <si>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</si>
  <si>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</si>
  <si>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</si>
  <si>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</si>
  <si>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</si>
  <si>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</si>
  <si>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</si>
  <si>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</si>
  <si>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</si>
  <si>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</si>
  <si>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</si>
  <si>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</si>
  <si>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</si>
  <si>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</si>
  <si>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</si>
  <si>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</si>
  <si>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</si>
  <si>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</si>
  <si>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</si>
  <si>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</si>
  <si>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</si>
  <si>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</si>
  <si>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</si>
  <si>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</si>
  <si>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</si>
  <si>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</si>
  <si>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</si>
  <si>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</si>
  <si>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</si>
  <si>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</si>
  <si>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</si>
  <si>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</si>
  <si>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</si>
  <si>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</si>
  <si>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</si>
  <si>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</si>
  <si>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</si>
  <si>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</si>
  <si>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</si>
  <si>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</si>
  <si>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</si>
  <si>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</si>
  <si>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</si>
  <si>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</si>
  <si>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</si>
  <si>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</si>
  <si>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</si>
  <si>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</si>
  <si>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</si>
  <si>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</si>
  <si>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</si>
  <si>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</si>
  <si>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</si>
  <si>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</si>
  <si>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</si>
  <si>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</si>
  <si>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</si>
  <si>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</si>
  <si>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</si>
  <si>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</si>
  <si>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</si>
  <si>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</si>
  <si>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</si>
  <si>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</si>
  <si>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</si>
  <si>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</si>
  <si>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</si>
  <si>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</si>
  <si>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</si>
  <si>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</si>
  <si>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</si>
  <si>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</si>
  <si>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</si>
  <si>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</si>
  <si>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</si>
  <si>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</si>
  <si>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</si>
  <si>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</si>
  <si>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</si>
  <si>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</si>
  <si>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</si>
  <si>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</si>
  <si>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</si>
  <si>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</si>
  <si>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</si>
  <si>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</si>
  <si>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</si>
  <si>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</si>
  <si>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</si>
  <si>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</si>
  <si>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</si>
  <si>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</si>
  <si>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</si>
  <si>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</si>
  <si>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</si>
  <si>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</si>
  <si>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</si>
  <si>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</si>
  <si>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</si>
  <si>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</si>
  <si>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</si>
  <si>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</si>
  <si>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</si>
  <si>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</si>
  <si>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</si>
  <si>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</si>
  <si>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</si>
  <si>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</si>
  <si>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</si>
  <si>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</si>
  <si>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</si>
  <si>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</si>
  <si>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</si>
  <si>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</si>
  <si>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</si>
  <si>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</si>
  <si>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</si>
  <si>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</si>
  <si>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</si>
  <si>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</si>
  <si>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</si>
  <si>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</si>
  <si>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</si>
  <si>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</si>
  <si>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</si>
  <si>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</si>
  <si>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</si>
  <si>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</si>
  <si>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</si>
  <si>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</si>
  <si>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</si>
  <si>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</si>
  <si>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</si>
  <si>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</si>
  <si>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</si>
  <si>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</si>
  <si>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</si>
  <si>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</si>
  <si>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</si>
  <si>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</si>
  <si>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</si>
  <si>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</si>
  <si>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</si>
  <si>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</si>
  <si>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</si>
  <si>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</si>
  <si>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</si>
  <si>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</si>
  <si>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</si>
  <si>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</si>
  <si>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</si>
  <si>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</si>
  <si>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</si>
  <si>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</si>
  <si>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</si>
  <si>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</si>
  <si>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</si>
  <si>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</si>
  <si>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</si>
  <si>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</si>
  <si>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</si>
  <si>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</si>
  <si>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</si>
  <si>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</si>
  <si>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</si>
  <si>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</si>
  <si>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</si>
  <si>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</si>
  <si>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</si>
  <si>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</si>
  <si>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</si>
  <si>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</si>
  <si>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</si>
  <si>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</si>
  <si>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</si>
  <si>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</si>
  <si>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</si>
  <si>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</si>
  <si>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</si>
  <si>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</si>
  <si>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</si>
  <si>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</si>
  <si>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</si>
  <si>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</si>
  <si>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</si>
  <si>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</si>
  <si>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</si>
  <si>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</si>
  <si>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</si>
  <si>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</si>
  <si>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</si>
  <si>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</si>
  <si>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</si>
  <si>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</si>
  <si>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</si>
  <si>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</si>
  <si>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</si>
  <si>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</si>
  <si>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</si>
  <si>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</si>
  <si>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</si>
  <si>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</si>
  <si>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</si>
  <si>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</si>
  <si>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</si>
  <si>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</si>
  <si>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</si>
  <si>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</si>
  <si>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</si>
  <si>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</si>
  <si>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</si>
  <si>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</si>
  <si>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</si>
  <si>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</si>
  <si>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</si>
  <si>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</si>
  <si>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</si>
  <si>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</si>
  <si>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</si>
  <si>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</si>
  <si>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</si>
  <si>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</si>
  <si>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</si>
  <si>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</si>
  <si>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</si>
  <si>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</si>
  <si>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</si>
  <si>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</si>
  <si>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</si>
  <si>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</si>
  <si>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</si>
  <si>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</si>
  <si>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</si>
  <si>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</si>
  <si>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</si>
  <si>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</si>
  <si>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</si>
  <si>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</si>
  <si>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</si>
  <si>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</si>
  <si>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</si>
  <si>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</si>
  <si>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</si>
  <si>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</si>
  <si>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</si>
  <si>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</si>
  <si>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</si>
  <si>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</si>
  <si>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</si>
  <si>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</si>
  <si>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</si>
  <si>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</si>
  <si>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</si>
  <si>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</si>
  <si>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</si>
  <si>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</si>
  <si>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</si>
  <si>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</si>
  <si>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</si>
  <si>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</si>
  <si>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</si>
  <si>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</si>
  <si>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</si>
  <si>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</si>
  <si>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</si>
  <si>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</si>
  <si>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</si>
  <si>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</si>
  <si>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</si>
  <si>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</si>
  <si>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</si>
  <si>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</si>
  <si>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</si>
  <si>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</si>
  <si>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</si>
  <si>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</si>
  <si>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</si>
  <si>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</si>
  <si>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</si>
  <si>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</si>
  <si>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</si>
  <si>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</si>
  <si>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</si>
  <si>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</si>
  <si>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</si>
  <si>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</si>
  <si>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</si>
  <si>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</si>
  <si>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</si>
  <si>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</si>
  <si>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</si>
  <si>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</si>
  <si>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</si>
  <si>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</si>
  <si>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</si>
  <si>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</si>
  <si>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</si>
  <si>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</si>
  <si>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</si>
  <si>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</si>
  <si>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</si>
  <si>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</si>
  <si>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</si>
  <si>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</si>
  <si>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</si>
  <si>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</si>
  <si>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</si>
  <si>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</si>
  <si>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</si>
  <si>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</si>
  <si>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</si>
  <si>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</si>
  <si>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</si>
  <si>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</si>
  <si>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</si>
  <si>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</si>
  <si>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</si>
  <si>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</si>
  <si>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</si>
  <si>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</si>
  <si>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</si>
  <si>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</si>
  <si>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</si>
  <si>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</si>
  <si>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</si>
  <si>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</si>
  <si>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</si>
  <si>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</si>
  <si>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</si>
  <si>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</si>
  <si>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</si>
  <si>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</si>
  <si>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</si>
  <si>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</si>
  <si>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</si>
  <si>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</si>
  <si>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</si>
  <si>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</si>
  <si>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</si>
  <si>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</si>
  <si>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</si>
  <si>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</si>
  <si>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</si>
  <si>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</si>
  <si>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</si>
  <si>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</si>
  <si>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</si>
  <si>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</si>
  <si>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</si>
  <si>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</si>
  <si>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</si>
  <si>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</si>
  <si>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</si>
  <si>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</si>
  <si>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</si>
  <si>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</si>
  <si>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</si>
  <si>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</si>
  <si>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</si>
  <si>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</si>
  <si>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</si>
  <si>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</si>
  <si>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</si>
  <si>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</si>
  <si>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</si>
  <si>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</si>
  <si>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</si>
  <si>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</si>
  <si>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</si>
  <si>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</si>
  <si>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</si>
  <si>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</si>
  <si>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</si>
  <si>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</si>
  <si>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</si>
  <si>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</si>
  <si>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</si>
  <si>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</si>
  <si>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</si>
  <si>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</si>
  <si>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</si>
  <si>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</si>
  <si>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</si>
  <si>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</si>
  <si>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</si>
  <si>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</si>
  <si>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</si>
  <si>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</si>
  <si>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</si>
  <si>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</si>
  <si>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</si>
  <si>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</si>
  <si>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</si>
  <si>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</si>
  <si>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</si>
  <si>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</si>
  <si>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</si>
  <si>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</si>
  <si>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</si>
  <si>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</si>
  <si>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</si>
  <si>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</si>
  <si>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</si>
  <si>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</si>
  <si>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</si>
  <si>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</si>
  <si>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</si>
  <si>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</si>
  <si>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</si>
  <si>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</si>
  <si>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</si>
  <si>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</si>
  <si>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</si>
  <si>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</si>
  <si>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</si>
  <si>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</si>
  <si>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</si>
  <si>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</si>
  <si>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</si>
  <si>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</si>
  <si>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</si>
  <si>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</si>
  <si>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</si>
  <si>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</si>
  <si>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</si>
  <si>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</si>
  <si>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</si>
  <si>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</si>
  <si>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</si>
  <si>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</si>
  <si>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</si>
  <si>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</si>
  <si>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</si>
  <si>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</si>
  <si>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</si>
  <si>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</si>
  <si>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</si>
  <si>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</si>
  <si>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</si>
  <si>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</si>
  <si>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</si>
  <si>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</si>
  <si>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</si>
  <si>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</si>
  <si>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</si>
  <si>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</si>
  <si>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</si>
  <si>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</si>
  <si>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</si>
  <si>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</si>
  <si>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</si>
  <si>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</si>
  <si>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</si>
  <si>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</si>
  <si>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</si>
  <si>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</si>
  <si>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</si>
  <si>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</si>
  <si>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</si>
  <si>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</si>
  <si>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</si>
  <si>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</si>
  <si>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</si>
  <si>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</si>
  <si>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</si>
  <si>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</si>
  <si>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</si>
  <si>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</si>
  <si>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</si>
  <si>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</si>
  <si>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</si>
  <si>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</si>
  <si>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</si>
  <si>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</si>
  <si>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</si>
  <si>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</si>
  <si>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</si>
  <si>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</si>
  <si>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</si>
  <si>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</si>
  <si>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</si>
  <si>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</si>
  <si>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</si>
  <si>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</si>
  <si>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</si>
  <si>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</si>
  <si>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</si>
  <si>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</si>
  <si>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</si>
  <si>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</si>
  <si>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</si>
  <si>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</si>
  <si>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</si>
  <si>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</si>
  <si>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</si>
  <si>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</si>
  <si>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</si>
  <si>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</si>
  <si>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</si>
  <si>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</si>
  <si>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</si>
  <si>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</si>
  <si>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</si>
  <si>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</si>
  <si>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</si>
  <si>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</si>
  <si>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</si>
  <si>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</si>
  <si>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</si>
  <si>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</si>
  <si>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</si>
  <si>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</si>
  <si>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</si>
  <si>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</si>
  <si>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</si>
  <si>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</si>
  <si>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</si>
  <si>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</si>
  <si>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</si>
  <si>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</si>
  <si>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</si>
  <si>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</si>
  <si>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</si>
  <si>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</si>
  <si>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</si>
  <si>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</si>
  <si>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</si>
  <si>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</si>
  <si>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</si>
  <si>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</si>
  <si>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</si>
  <si>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</si>
  <si>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</si>
  <si>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</si>
  <si>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</si>
  <si>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</si>
  <si>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</si>
  <si>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</si>
  <si>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</si>
  <si>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</si>
  <si>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</si>
  <si>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</si>
  <si>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</si>
  <si>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</si>
  <si>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</si>
  <si>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</si>
  <si>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</si>
  <si>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</si>
  <si>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</si>
  <si>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</si>
  <si>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</si>
  <si>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</si>
  <si>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</si>
  <si>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</si>
  <si>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</si>
  <si>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</si>
  <si>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</si>
  <si>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</si>
  <si>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</si>
  <si>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</si>
  <si>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</si>
  <si>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</si>
  <si>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</si>
  <si>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</si>
  <si>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</si>
  <si>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</si>
  <si>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</si>
  <si>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</si>
  <si>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</si>
  <si>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</si>
  <si>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</si>
  <si>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</si>
  <si>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</si>
  <si>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</si>
  <si>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</si>
  <si>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</si>
  <si>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</si>
  <si>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</si>
  <si>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</si>
  <si>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</si>
  <si>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</si>
  <si>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</si>
  <si>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</si>
  <si>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</si>
  <si>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</si>
  <si>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</si>
  <si>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</si>
  <si>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</si>
  <si>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</si>
  <si>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</si>
  <si>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</si>
  <si>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</si>
  <si>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</si>
  <si>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</si>
  <si>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</si>
  <si>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</si>
  <si>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</si>
  <si>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</si>
  <si>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</si>
  <si>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</si>
  <si>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</si>
  <si>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</si>
  <si>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</si>
  <si>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</si>
  <si>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</si>
  <si>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</si>
  <si>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</si>
  <si>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</si>
  <si>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</si>
  <si>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</si>
  <si>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</si>
  <si>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</si>
  <si>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</si>
  <si>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</si>
  <si>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</si>
  <si>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</si>
  <si>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</si>
  <si>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</si>
  <si>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</si>
  <si>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</si>
  <si>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</si>
  <si>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</si>
  <si>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</si>
  <si>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</si>
  <si>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</si>
  <si>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</si>
  <si>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</si>
  <si>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</si>
  <si>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</si>
  <si>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</si>
  <si>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</si>
  <si>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</si>
  <si>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</si>
  <si>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</si>
  <si>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</si>
  <si>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</si>
  <si>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</si>
  <si>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</si>
  <si>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</si>
  <si>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</si>
  <si>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</si>
  <si>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</si>
  <si>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</si>
  <si>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</si>
  <si>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</si>
  <si>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</si>
  <si>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</si>
  <si>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</si>
  <si>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</si>
  <si>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</si>
  <si>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</si>
  <si>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</si>
  <si>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</si>
  <si>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</si>
  <si>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</si>
  <si>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</si>
  <si>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</si>
  <si>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</si>
  <si>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</si>
  <si>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</si>
  <si>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</si>
  <si>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</si>
  <si>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</si>
  <si>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</si>
  <si>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</si>
  <si>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</si>
  <si>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</si>
  <si>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</si>
  <si>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</si>
  <si>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</si>
  <si>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</si>
  <si>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</si>
  <si>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</si>
  <si>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</si>
  <si>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</si>
  <si>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</si>
  <si>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</si>
  <si>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</si>
  <si>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</si>
  <si>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</si>
  <si>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</si>
  <si>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</si>
  <si>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</si>
  <si>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</si>
  <si>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</si>
  <si>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</si>
  <si>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</si>
  <si>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</si>
  <si>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</si>
  <si>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</si>
  <si>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</si>
  <si>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</si>
  <si>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</si>
  <si>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</si>
  <si>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</si>
  <si>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</si>
  <si>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</si>
  <si>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</si>
  <si>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</si>
  <si>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</si>
  <si>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</si>
  <si>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</si>
  <si>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</si>
  <si>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</si>
  <si>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</si>
  <si>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</si>
  <si>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</si>
  <si>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</si>
  <si>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</si>
  <si>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</si>
  <si>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</si>
  <si>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</si>
  <si>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</si>
  <si>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</si>
  <si>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</si>
  <si>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</si>
  <si>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</si>
  <si>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</si>
  <si>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</si>
  <si>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</si>
  <si>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</si>
  <si>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</si>
  <si>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</si>
  <si>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</si>
  <si>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</si>
  <si>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</si>
  <si>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</si>
  <si>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</si>
  <si>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</si>
  <si>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</si>
  <si>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</si>
  <si>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</si>
  <si>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</si>
  <si>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</si>
  <si>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</si>
  <si>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</si>
  <si>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</si>
  <si>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</si>
  <si>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</si>
  <si>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</si>
  <si>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</si>
  <si>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</si>
  <si>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</si>
  <si>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</si>
  <si>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</si>
  <si>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</si>
  <si>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</si>
  <si>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</si>
  <si>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</si>
  <si>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</si>
  <si>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</si>
  <si>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</si>
  <si>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</si>
  <si>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</si>
  <si>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</si>
  <si>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</si>
  <si>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</si>
  <si>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</si>
  <si>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</si>
  <si>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</si>
  <si>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</si>
  <si>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</si>
  <si>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</si>
  <si>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</si>
  <si>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</si>
  <si>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</si>
  <si>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</si>
  <si>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</si>
  <si>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</si>
  <si>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</si>
  <si>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</si>
  <si>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</si>
  <si>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</si>
  <si>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</si>
  <si>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</si>
  <si>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</si>
  <si>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</si>
  <si>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</si>
  <si>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</si>
  <si>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</si>
  <si>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</si>
  <si>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</si>
  <si>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</si>
  <si>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</si>
  <si>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</si>
  <si>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</si>
  <si>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</si>
  <si>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</si>
  <si>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</si>
  <si>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</si>
  <si>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</si>
  <si>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</si>
  <si>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</si>
  <si>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</si>
  <si>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</si>
  <si>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</si>
  <si>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</si>
  <si>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</si>
  <si>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</si>
  <si>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</si>
  <si>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</si>
  <si>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</si>
  <si>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</si>
  <si>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</si>
  <si>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</si>
  <si>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</si>
  <si>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</si>
  <si>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</si>
  <si>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</si>
  <si>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</si>
  <si>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</si>
  <si>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</si>
  <si>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</si>
  <si>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</si>
  <si>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</si>
  <si>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</si>
  <si>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</si>
  <si>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</si>
  <si>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</si>
  <si>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</si>
  <si>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</si>
  <si>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</si>
  <si>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</si>
  <si>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</si>
  <si>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</si>
  <si>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</si>
  <si>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</si>
  <si>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</si>
  <si>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</si>
  <si>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</si>
  <si>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</si>
  <si>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</si>
  <si>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</si>
  <si>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</si>
  <si>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</si>
  <si>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</si>
  <si>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</si>
  <si>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</si>
  <si>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</si>
  <si>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</si>
  <si>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</si>
  <si>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</si>
  <si>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</si>
  <si>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</si>
  <si>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</si>
  <si>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</si>
  <si>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</si>
  <si>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</si>
  <si>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</si>
  <si>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</si>
  <si>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</si>
  <si>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</si>
  <si>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</si>
  <si>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</si>
  <si>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</si>
  <si>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</si>
  <si>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</si>
  <si>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</si>
  <si>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</si>
  <si>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</si>
  <si>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</si>
  <si>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</si>
  <si>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</si>
  <si>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</si>
  <si>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</si>
  <si>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</si>
  <si>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</si>
  <si>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</si>
  <si>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</si>
  <si>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</si>
  <si>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</si>
  <si>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</si>
  <si>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</si>
  <si>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</si>
  <si>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</si>
  <si>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</si>
  <si>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</si>
  <si>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</si>
  <si>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</si>
  <si>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</si>
  <si>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</si>
  <si>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</si>
  <si>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</si>
  <si>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</si>
  <si>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</si>
  <si>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</si>
  <si>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</si>
  <si>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</si>
  <si>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</si>
  <si>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</si>
  <si>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</si>
  <si>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</si>
  <si>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</si>
  <si>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</si>
  <si>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</si>
  <si>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</si>
  <si>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</si>
  <si>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</si>
  <si>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</si>
  <si>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</si>
  <si>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</si>
  <si>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</si>
  <si>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</si>
  <si>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</si>
  <si>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</si>
  <si>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</si>
  <si>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</si>
  <si>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</si>
  <si>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</si>
  <si>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</si>
  <si>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</si>
  <si>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</si>
  <si>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</si>
  <si>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</si>
  <si>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</si>
  <si>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</si>
  <si>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</si>
  <si>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</si>
  <si>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</si>
  <si>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</si>
  <si>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</si>
  <si>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</si>
  <si>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</si>
  <si>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</si>
  <si>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</si>
  <si>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</si>
  <si>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</si>
  <si>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</si>
  <si>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</si>
  <si>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</si>
  <si>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</si>
  <si>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</si>
  <si>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</si>
  <si>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</si>
  <si>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</si>
  <si>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</si>
  <si>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</si>
  <si>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</si>
  <si>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</si>
  <si>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</si>
  <si>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</si>
  <si>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</si>
  <si>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</si>
  <si>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</si>
  <si>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</si>
  <si>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</si>
  <si>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</si>
  <si>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</si>
  <si>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</si>
  <si>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</si>
  <si>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</si>
  <si>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</si>
  <si>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</si>
  <si>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</si>
  <si>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</si>
  <si>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</si>
  <si>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</si>
  <si>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</si>
  <si>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</si>
  <si>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</si>
  <si>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</si>
  <si>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</si>
  <si>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</si>
  <si>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</si>
  <si>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</si>
  <si>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</si>
  <si>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</si>
  <si>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</si>
  <si>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</si>
  <si>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</si>
  <si>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</si>
  <si>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</si>
  <si>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</si>
  <si>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</si>
  <si>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</si>
  <si>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</si>
  <si>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</si>
  <si>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</si>
  <si>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</si>
  <si>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</si>
  <si>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</si>
  <si>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</si>
  <si>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</si>
  <si>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</si>
  <si>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</si>
  <si>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</si>
  <si>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</si>
  <si>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</si>
  <si>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</si>
  <si>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</si>
  <si>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</si>
  <si>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</si>
  <si>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</si>
  <si>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</si>
  <si>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</si>
  <si>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</si>
  <si>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</si>
  <si>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</si>
  <si>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</si>
  <si>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</si>
  <si>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</si>
  <si>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</si>
  <si>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</si>
  <si>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</si>
  <si>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</si>
  <si>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</si>
  <si>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</si>
  <si>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</si>
  <si>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</si>
  <si>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</si>
  <si>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</si>
  <si>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</si>
  <si>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</si>
  <si>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</si>
  <si>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</si>
  <si>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</si>
  <si>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</si>
  <si>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</si>
  <si>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</si>
  <si>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</si>
  <si>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</si>
  <si>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</si>
  <si>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</si>
  <si>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</si>
  <si>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</si>
  <si>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</si>
  <si>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</si>
  <si>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</si>
  <si>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</si>
  <si>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</si>
  <si>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</si>
  <si>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</si>
  <si>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</si>
  <si>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</si>
  <si>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</si>
  <si>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</si>
  <si>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</si>
  <si>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</si>
  <si>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</si>
  <si>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</si>
  <si>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</si>
  <si>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</si>
  <si>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</si>
  <si>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</si>
  <si>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</si>
  <si>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</si>
  <si>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</si>
  <si>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</si>
  <si>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</si>
  <si>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</si>
  <si>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</si>
  <si>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</si>
  <si>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</si>
  <si>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</si>
  <si>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</si>
  <si>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</si>
  <si>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</si>
  <si>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</si>
  <si>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</si>
  <si>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</si>
  <si>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</si>
  <si>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</si>
  <si>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</si>
  <si>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</si>
  <si>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</si>
  <si>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</si>
  <si>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</si>
  <si>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</si>
  <si>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</si>
  <si>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</si>
  <si>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</si>
  <si>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</si>
  <si>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</si>
  <si>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</si>
  <si>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</si>
  <si>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</si>
  <si>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</si>
  <si>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</si>
  <si>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</si>
  <si>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</si>
  <si>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</si>
  <si>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</si>
  <si>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</si>
  <si>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</si>
  <si>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</si>
  <si>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</si>
  <si>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</si>
  <si>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</si>
  <si>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</si>
  <si>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</si>
  <si>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</si>
  <si>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</si>
  <si>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</si>
  <si>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</si>
  <si>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</si>
  <si>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</si>
  <si>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</si>
  <si>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</si>
  <si>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</si>
  <si>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</si>
  <si>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</si>
  <si>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</si>
  <si>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</si>
  <si>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</si>
  <si>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</si>
  <si>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</si>
  <si>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</si>
  <si>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</si>
  <si>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</si>
  <si>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</si>
  <si>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</si>
  <si>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</si>
  <si>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</si>
  <si>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</si>
  <si>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</si>
  <si>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</si>
  <si>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</si>
  <si>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</si>
  <si>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</si>
  <si>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</si>
  <si>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</si>
  <si>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</si>
  <si>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</si>
  <si>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</si>
  <si>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</si>
  <si>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</si>
  <si>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</si>
  <si>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</si>
  <si>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</si>
  <si>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</si>
  <si>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</si>
  <si>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</si>
  <si>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</si>
  <si>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</si>
  <si>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</si>
  <si>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</si>
  <si>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</si>
  <si>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</si>
  <si>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</si>
  <si>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</si>
  <si>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</si>
  <si>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</si>
  <si>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</si>
  <si>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</si>
  <si>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</si>
  <si>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</si>
  <si>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</si>
  <si>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</si>
  <si>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</si>
  <si>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</si>
  <si>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</si>
  <si>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</si>
  <si>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</si>
  <si>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</si>
  <si>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</si>
  <si>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</si>
  <si>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</si>
  <si>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</si>
  <si>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</si>
  <si>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</si>
  <si>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</si>
  <si>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</si>
  <si>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</si>
  <si>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</si>
  <si>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</si>
  <si>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</si>
  <si>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</si>
  <si>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</si>
  <si>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</si>
  <si>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</si>
  <si>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</si>
  <si>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</si>
  <si>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</si>
  <si>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</si>
  <si>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</si>
  <si>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</si>
  <si>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</si>
  <si>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</si>
  <si>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</si>
  <si>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</si>
  <si>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</si>
  <si>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</si>
  <si>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</si>
  <si>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</si>
  <si>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</si>
  <si>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</si>
  <si>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</si>
  <si>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</si>
  <si>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</si>
  <si>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</si>
  <si>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</si>
  <si>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</si>
  <si>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</si>
  <si>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</si>
  <si>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</si>
  <si>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</si>
  <si>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</si>
  <si>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</si>
  <si>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</si>
  <si>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</si>
  <si>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</si>
  <si>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</si>
  <si>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</si>
  <si>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</si>
  <si>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</si>
  <si>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</si>
  <si>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</si>
  <si>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</si>
  <si>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</si>
  <si>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</si>
  <si>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</si>
  <si>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</si>
  <si>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</si>
  <si>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</si>
  <si>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</si>
  <si>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</si>
  <si>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</si>
  <si>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</si>
  <si>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</si>
  <si>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</si>
  <si>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</si>
  <si>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</si>
  <si>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</si>
  <si>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</si>
  <si>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</si>
  <si>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</si>
  <si>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</si>
  <si>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</si>
  <si>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</si>
  <si>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</si>
  <si>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</si>
  <si>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</si>
  <si>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</si>
  <si>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</si>
  <si>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</si>
  <si>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</si>
  <si>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</si>
  <si>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</si>
  <si>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</si>
  <si>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</si>
  <si>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</si>
  <si>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</si>
  <si>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</si>
  <si>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</si>
  <si>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</si>
  <si>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</si>
  <si>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</si>
  <si>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</si>
  <si>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</si>
  <si>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</si>
  <si>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</si>
  <si>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</si>
  <si>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</si>
  <si>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</si>
  <si>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</si>
  <si>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</si>
  <si>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</si>
  <si>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</si>
  <si>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</si>
  <si>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</si>
  <si>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</si>
  <si>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</si>
  <si>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</si>
  <si>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</si>
  <si>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</si>
  <si>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</si>
  <si>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</si>
  <si>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</si>
  <si>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</si>
  <si>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</si>
  <si>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</si>
  <si>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</si>
  <si>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</si>
  <si>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</si>
  <si>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</si>
  <si>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</si>
  <si>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</si>
  <si>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</si>
  <si>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</si>
  <si>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</si>
  <si>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</si>
  <si>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</si>
  <si>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</si>
  <si>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</si>
  <si>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</si>
  <si>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</si>
  <si>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</si>
  <si>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</si>
  <si>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</si>
  <si>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</si>
  <si>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</si>
  <si>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</si>
  <si>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</si>
  <si>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</si>
  <si>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</si>
  <si>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</si>
  <si>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</si>
  <si>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</si>
  <si>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</si>
  <si>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</si>
  <si>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</si>
  <si>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</si>
  <si>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</si>
  <si>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</si>
  <si>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</si>
  <si>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</si>
  <si>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</si>
  <si>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</si>
  <si>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</si>
  <si>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</si>
  <si>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</si>
  <si>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</si>
  <si>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</si>
  <si>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</si>
  <si>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</si>
  <si>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</si>
  <si>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</si>
  <si>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</si>
  <si>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</si>
  <si>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</si>
  <si>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</si>
  <si>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</si>
  <si>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</si>
  <si>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</si>
  <si>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</si>
  <si>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</si>
  <si>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</si>
  <si>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</si>
  <si>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</si>
  <si>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</si>
  <si>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</si>
  <si>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</si>
  <si>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</si>
  <si>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</si>
  <si>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</si>
  <si>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</si>
  <si>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</si>
  <si>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</si>
  <si>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</si>
  <si>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</si>
  <si>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</si>
  <si>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</si>
  <si>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</si>
  <si>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</si>
  <si>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</si>
  <si>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</si>
  <si>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</si>
  <si>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</si>
  <si>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</si>
  <si>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</si>
  <si>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</si>
  <si>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</si>
  <si>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</si>
  <si>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</si>
  <si>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</si>
  <si>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</si>
  <si>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</si>
  <si>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</si>
  <si>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</si>
  <si>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</si>
  <si>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</si>
  <si>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</si>
  <si>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</si>
  <si>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</si>
  <si>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</si>
  <si>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</si>
  <si>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</si>
  <si>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</si>
  <si>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</si>
  <si>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</si>
  <si>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</si>
  <si>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</si>
  <si>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</si>
  <si>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</si>
  <si>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</si>
  <si>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</si>
  <si>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</si>
  <si>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</si>
  <si>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</si>
  <si>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</si>
  <si>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</si>
  <si>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</si>
  <si>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</si>
  <si>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</si>
  <si>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</si>
  <si>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</si>
  <si>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</si>
  <si>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</si>
  <si>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</si>
  <si>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</si>
  <si>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</si>
  <si>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</si>
  <si>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</si>
  <si>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</si>
  <si>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</si>
  <si>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</si>
  <si>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</si>
  <si>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</si>
  <si>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</si>
  <si>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</si>
  <si>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</si>
  <si>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</si>
  <si>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</si>
  <si>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</si>
  <si>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</si>
  <si>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</si>
  <si>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</si>
  <si>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</si>
  <si>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</si>
  <si>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</si>
  <si>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</si>
  <si>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</si>
  <si>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</si>
  <si>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</si>
  <si>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</si>
  <si>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</si>
  <si>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</si>
  <si>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</si>
  <si>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</si>
  <si>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</si>
  <si>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</si>
  <si>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</si>
  <si>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</si>
  <si>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</si>
  <si>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</si>
  <si>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</si>
  <si>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</si>
  <si>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</si>
  <si>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</si>
  <si>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</si>
  <si>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</si>
  <si>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</si>
  <si>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</si>
  <si>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</si>
  <si>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</si>
  <si>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</si>
  <si>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</si>
  <si>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</si>
  <si>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</si>
  <si>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</si>
  <si>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</si>
  <si>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</si>
  <si>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</si>
  <si>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</si>
  <si>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</si>
  <si>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</si>
  <si>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</si>
  <si>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</si>
  <si>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</si>
  <si>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</si>
  <si>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</si>
  <si>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</si>
  <si>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</si>
  <si>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</si>
  <si>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</si>
  <si>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</si>
  <si>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</si>
  <si>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</si>
  <si>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</si>
  <si>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</si>
  <si>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</si>
  <si>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</si>
  <si>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</si>
  <si>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</si>
  <si>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</si>
  <si>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</si>
  <si>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</si>
  <si>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</si>
  <si>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</si>
  <si>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</si>
  <si>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</si>
  <si>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</si>
  <si>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</si>
  <si>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</si>
  <si>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</si>
  <si>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</si>
  <si>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</si>
  <si>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</si>
  <si>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</si>
  <si>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</si>
  <si>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</si>
  <si>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</si>
  <si>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</si>
  <si>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</si>
  <si>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</si>
  <si>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</si>
  <si>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</si>
  <si>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</si>
  <si>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</si>
  <si>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</si>
  <si>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</si>
  <si>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</si>
  <si>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</si>
  <si>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</si>
  <si>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</si>
  <si>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</si>
  <si>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</si>
  <si>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</si>
  <si>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</si>
  <si>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</si>
  <si>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</si>
  <si>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</si>
  <si>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</si>
  <si>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</si>
  <si>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</si>
  <si>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</si>
  <si>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</si>
  <si>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</si>
  <si>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</si>
  <si>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</si>
  <si>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</si>
  <si>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</si>
  <si>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</si>
  <si>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</si>
  <si>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</si>
  <si>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</si>
  <si>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</si>
  <si>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</si>
  <si>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</si>
  <si>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</si>
  <si>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</si>
  <si>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</si>
  <si>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</si>
  <si>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</si>
  <si>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</si>
  <si>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</si>
  <si>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</si>
  <si>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</si>
  <si>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</si>
  <si>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</si>
  <si>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</si>
  <si>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</si>
  <si>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</si>
  <si>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</si>
  <si>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</si>
  <si>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</si>
  <si>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</si>
  <si>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</si>
  <si>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</si>
  <si>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</si>
  <si>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</si>
  <si>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</si>
  <si>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</si>
  <si>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</si>
  <si>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</si>
  <si>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</si>
  <si>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</si>
  <si>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</si>
  <si>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</si>
  <si>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</si>
  <si>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</si>
  <si>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</si>
  <si>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</si>
  <si>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</si>
  <si>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</si>
  <si>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</si>
  <si>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</si>
  <si>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</si>
  <si>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</si>
  <si>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</si>
  <si>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</si>
  <si>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</si>
  <si>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</si>
  <si>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</si>
  <si>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</si>
  <si>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</si>
  <si>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</si>
  <si>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</si>
  <si>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</si>
  <si>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</si>
  <si>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</si>
  <si>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</si>
  <si>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</si>
  <si>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</si>
  <si>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</si>
  <si>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</si>
  <si>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</si>
  <si>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</si>
  <si>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</si>
  <si>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</si>
  <si>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</si>
  <si>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</si>
  <si>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</si>
  <si>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</si>
  <si>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</si>
  <si>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</si>
  <si>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</si>
  <si>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</si>
  <si>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</si>
  <si>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</si>
  <si>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</si>
  <si>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</si>
  <si>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</si>
  <si>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</si>
  <si>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</si>
  <si>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</si>
  <si>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</si>
  <si>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</si>
  <si>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</si>
  <si>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</si>
  <si>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</si>
  <si>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</si>
  <si>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</si>
  <si>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</si>
  <si>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</si>
  <si>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</si>
  <si>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</si>
  <si>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</si>
  <si>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</si>
  <si>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</si>
  <si>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</si>
  <si>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</si>
  <si>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</si>
  <si>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</si>
  <si>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</si>
  <si>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</si>
  <si>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</si>
  <si>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</si>
  <si>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</si>
  <si>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</si>
  <si>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</si>
  <si>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</si>
  <si>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</si>
  <si>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</si>
  <si>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</si>
  <si>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</si>
  <si>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</si>
  <si>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</si>
  <si>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</si>
  <si>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</si>
  <si>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</si>
  <si>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</si>
  <si>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</si>
  <si>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</si>
  <si>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</si>
  <si>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</si>
  <si>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</si>
  <si>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</si>
  <si>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</si>
  <si>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</si>
  <si>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</si>
  <si>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</si>
  <si>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</si>
  <si>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</si>
  <si>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</si>
  <si>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</si>
  <si>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</si>
  <si>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</si>
  <si>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</si>
  <si>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</si>
  <si>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</si>
  <si>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</si>
  <si>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</si>
  <si>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</si>
  <si>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</si>
  <si>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</si>
  <si>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</si>
  <si>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</si>
  <si>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</si>
  <si>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</si>
  <si>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</si>
  <si>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</si>
  <si>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</si>
  <si>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</si>
  <si>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</si>
  <si>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</si>
  <si>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</si>
  <si>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</si>
  <si>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</si>
  <si>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</si>
  <si>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</si>
  <si>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</si>
  <si>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</si>
  <si>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</si>
  <si>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</si>
  <si>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</si>
  <si>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</si>
  <si>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</si>
  <si>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</si>
  <si>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</si>
  <si>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</si>
  <si>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</si>
  <si>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</si>
  <si>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</si>
  <si>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</si>
  <si>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</si>
  <si>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</si>
  <si>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</si>
  <si>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</si>
  <si>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</si>
  <si>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</si>
  <si>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</si>
  <si>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</si>
  <si>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</si>
  <si>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</si>
  <si>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</si>
  <si>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</si>
  <si>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</si>
  <si>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</si>
  <si>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</si>
  <si>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</si>
  <si>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</si>
  <si>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</si>
  <si>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</si>
  <si>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</si>
  <si>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</si>
  <si>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</si>
  <si>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</si>
  <si>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</si>
  <si>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</si>
  <si>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</si>
  <si>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</si>
  <si>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</si>
  <si>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</si>
  <si>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</si>
  <si>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</si>
  <si>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</si>
  <si>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</si>
  <si>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</si>
  <si>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</si>
  <si>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</si>
  <si>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</si>
  <si>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</si>
  <si>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</si>
  <si>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</si>
  <si>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</si>
  <si>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</si>
  <si>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</si>
  <si>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</si>
  <si>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</si>
  <si>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</si>
  <si>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</si>
  <si>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</si>
  <si>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</si>
  <si>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</si>
  <si>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</si>
  <si>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</si>
  <si>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</si>
  <si>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</si>
  <si>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</si>
  <si>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</si>
  <si>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</si>
  <si>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</si>
  <si>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</si>
  <si>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</si>
  <si>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</si>
  <si>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</si>
  <si>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</si>
  <si>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</si>
  <si>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</si>
  <si>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</si>
  <si>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</si>
  <si>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</si>
  <si>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</si>
  <si>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</si>
  <si>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</si>
  <si>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</si>
  <si>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</si>
  <si>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</si>
  <si>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</si>
  <si>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</si>
  <si>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</si>
  <si>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</si>
  <si>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</si>
  <si>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</si>
  <si>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</si>
  <si>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</si>
  <si>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</si>
  <si>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</si>
  <si>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</si>
  <si>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</si>
  <si>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</si>
  <si>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</si>
  <si>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</si>
  <si>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</si>
  <si>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</si>
  <si>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</si>
  <si>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</si>
  <si>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</si>
  <si>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</si>
  <si>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</si>
  <si>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</si>
  <si>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</si>
  <si>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</si>
  <si>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</si>
  <si>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</si>
  <si>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</si>
  <si>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</si>
  <si>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</si>
  <si>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</si>
  <si>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</si>
  <si>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</si>
  <si>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</si>
  <si>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</si>
  <si>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</si>
  <si>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</si>
  <si>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</si>
  <si>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</si>
  <si>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</si>
  <si>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</si>
  <si>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</si>
  <si>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</si>
  <si>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</si>
  <si>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</si>
  <si>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</si>
  <si>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</si>
  <si>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</si>
  <si>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</si>
  <si>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</si>
  <si>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</si>
  <si>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</si>
  <si>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</si>
  <si>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</si>
  <si>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</si>
  <si>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</si>
  <si>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</si>
  <si>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</si>
  <si>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</si>
  <si>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</si>
  <si>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</si>
  <si>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</si>
  <si>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</si>
  <si>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</si>
  <si>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</si>
  <si>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</si>
  <si>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</si>
  <si>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</si>
  <si>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</si>
  <si>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</si>
  <si>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</si>
  <si>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</si>
  <si>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</si>
  <si>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</si>
  <si>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</si>
  <si>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</si>
  <si>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</si>
  <si>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</si>
  <si>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</si>
  <si>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</si>
  <si>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</si>
  <si>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</si>
  <si>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</si>
  <si>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</si>
  <si>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</si>
  <si>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</si>
  <si>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</si>
  <si>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</si>
  <si>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</si>
  <si>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</si>
  <si>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</si>
  <si>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</si>
  <si>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</si>
  <si>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</si>
  <si>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</si>
  <si>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</si>
  <si>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</si>
  <si>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</si>
  <si>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</si>
  <si>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</si>
  <si>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</si>
  <si>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</si>
  <si>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</si>
  <si>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</si>
  <si>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</si>
  <si>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</si>
  <si>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</si>
  <si>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</si>
  <si>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</si>
  <si>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</si>
  <si>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</si>
  <si>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</si>
  <si>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</si>
  <si>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</si>
  <si>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</si>
  <si>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</si>
  <si>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</si>
  <si>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</si>
  <si>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</si>
  <si>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</si>
  <si>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</si>
  <si>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</si>
  <si>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</si>
  <si>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</si>
  <si>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</si>
  <si>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</si>
  <si>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</si>
  <si>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</si>
  <si>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</si>
  <si>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</si>
  <si>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</si>
  <si>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</si>
  <si>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</si>
  <si>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</si>
  <si>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</si>
  <si>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</si>
  <si>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</si>
  <si>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</si>
  <si>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</si>
  <si>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</si>
  <si>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</si>
  <si>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</si>
  <si>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</si>
  <si>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</si>
  <si>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</si>
  <si>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</si>
  <si>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</si>
  <si>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</si>
  <si>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</si>
  <si>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</si>
  <si>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</si>
  <si>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</si>
  <si>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</si>
  <si>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</si>
  <si>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</si>
  <si>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</si>
  <si>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</si>
  <si>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</si>
  <si>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</si>
  <si>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</si>
  <si>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</si>
  <si>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</si>
  <si>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</si>
  <si>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</si>
  <si>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</si>
  <si>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</si>
  <si>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</si>
  <si>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</si>
  <si>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</si>
  <si>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</si>
  <si>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</si>
  <si>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</si>
  <si>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</si>
  <si>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</si>
  <si>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</si>
  <si>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</si>
  <si>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</si>
  <si>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</si>
  <si>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</si>
  <si>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</si>
  <si>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</si>
  <si>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</si>
  <si>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</si>
  <si>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</si>
  <si>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</si>
  <si>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</si>
  <si>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</si>
  <si>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</si>
  <si>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</si>
  <si>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</si>
  <si>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</si>
  <si>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</si>
  <si>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</si>
  <si>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</si>
  <si>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</si>
  <si>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</si>
  <si>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</si>
  <si>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</si>
  <si>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</si>
  <si>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</si>
  <si>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</si>
  <si>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</si>
  <si>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</si>
  <si>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</si>
  <si>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</si>
  <si>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</si>
  <si>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</si>
  <si>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</si>
  <si>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</si>
  <si>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</si>
  <si>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</si>
  <si>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</si>
  <si>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</si>
  <si>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</si>
  <si>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</si>
  <si>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</si>
  <si>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</si>
  <si>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</si>
  <si>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</si>
  <si>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</si>
  <si>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</si>
  <si>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</si>
  <si>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</si>
  <si>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</si>
  <si>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</si>
  <si>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</si>
  <si>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</si>
  <si>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</si>
  <si>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</si>
  <si>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</si>
  <si>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</si>
  <si>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</si>
  <si>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</si>
  <si>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</si>
  <si>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</si>
  <si>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</si>
  <si>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</si>
  <si>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</si>
  <si>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</si>
  <si>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</si>
  <si>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</si>
  <si>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</si>
  <si>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</si>
  <si>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</si>
  <si>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</si>
  <si>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</si>
  <si>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</si>
  <si>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</si>
  <si>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</si>
  <si>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</si>
  <si>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</si>
  <si>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</si>
  <si>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</si>
  <si>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</si>
  <si>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</si>
  <si>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</si>
  <si>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</si>
  <si>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</si>
  <si>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</si>
  <si>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</si>
  <si>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</si>
  <si>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</si>
  <si>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</si>
  <si>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</si>
  <si>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</si>
  <si>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</si>
  <si>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</si>
  <si>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</si>
  <si>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</si>
  <si>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</si>
  <si>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</si>
  <si>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</si>
  <si>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</si>
  <si>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</si>
  <si>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</si>
  <si>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</si>
  <si>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</si>
  <si>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</si>
  <si>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</si>
  <si>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</si>
  <si>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</si>
  <si>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</si>
  <si>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</si>
  <si>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</si>
  <si>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</si>
  <si>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</si>
  <si>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</si>
  <si>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</si>
  <si>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</si>
  <si>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</si>
  <si>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</si>
  <si>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</si>
  <si>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</si>
  <si>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</si>
  <si>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</si>
  <si>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</si>
  <si>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</si>
  <si>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</si>
  <si>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</si>
  <si>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</si>
  <si>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</si>
  <si>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</si>
  <si>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</si>
  <si>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</si>
  <si>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</si>
  <si>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</si>
  <si>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</si>
  <si>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</si>
  <si>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</si>
  <si>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</si>
  <si>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</si>
  <si>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</si>
  <si>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</si>
  <si>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</si>
  <si>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</si>
  <si>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</si>
  <si>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</si>
  <si>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</si>
  <si>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</si>
  <si>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</si>
  <si>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</si>
  <si>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</si>
  <si>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</si>
  <si>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</si>
  <si>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</si>
  <si>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</si>
  <si>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</si>
  <si>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</si>
  <si>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</si>
  <si>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</si>
  <si>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</si>
  <si>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</si>
  <si>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</si>
  <si>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</si>
  <si>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</si>
  <si>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</si>
  <si>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</si>
  <si>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</si>
  <si>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</si>
  <si>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</si>
  <si>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</si>
  <si>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</si>
  <si>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</si>
  <si>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</si>
  <si>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</si>
  <si>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</si>
  <si>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</si>
  <si>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</si>
  <si>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</si>
  <si>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</si>
  <si>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</si>
  <si>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</si>
  <si>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</si>
  <si>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</si>
  <si>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</si>
  <si>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</si>
  <si>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</si>
  <si>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</si>
  <si>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</si>
  <si>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</si>
  <si>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</si>
  <si>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</si>
  <si>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</si>
  <si>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</si>
  <si>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</si>
  <si>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</si>
  <si>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</si>
  <si>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</si>
  <si>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</si>
  <si>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</si>
  <si>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</si>
  <si>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</si>
  <si>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</si>
  <si>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</si>
  <si>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</si>
  <si>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</si>
  <si>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</si>
  <si>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</si>
  <si>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</si>
  <si>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</si>
  <si>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</si>
  <si>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</si>
  <si>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</si>
  <si>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</si>
  <si>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</si>
  <si>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</si>
  <si>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</si>
  <si>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</si>
  <si>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</si>
  <si>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</si>
  <si>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</si>
  <si>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</si>
  <si>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</si>
  <si>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</si>
  <si>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</si>
  <si>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</si>
  <si>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</si>
  <si>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</si>
  <si>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</si>
  <si>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</si>
  <si>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</si>
  <si>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</si>
  <si>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</si>
  <si>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</si>
  <si>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</si>
  <si>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</si>
  <si>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</si>
  <si>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</si>
  <si>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</si>
  <si>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</si>
  <si>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</si>
  <si>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</si>
  <si>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</si>
  <si>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</si>
  <si>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</si>
  <si>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</si>
  <si>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</si>
  <si>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</si>
  <si>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</si>
  <si>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</si>
  <si>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</si>
  <si>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</si>
  <si>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</si>
  <si>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</si>
  <si>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</si>
  <si>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</si>
  <si>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</si>
  <si>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</si>
  <si>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</si>
  <si>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</si>
  <si>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</si>
  <si>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</si>
  <si>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</si>
  <si>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</si>
  <si>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</si>
  <si>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</si>
  <si>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</si>
  <si>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</si>
  <si>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</si>
  <si>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</si>
  <si>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</si>
  <si>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</si>
  <si>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</si>
  <si>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</si>
  <si>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</si>
  <si>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</si>
  <si>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</si>
  <si>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</si>
  <si>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</si>
  <si>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</si>
  <si>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</si>
  <si>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</si>
  <si>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</si>
  <si>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</si>
  <si>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</si>
  <si>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</si>
  <si>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</si>
  <si>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</si>
  <si>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</si>
  <si>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</si>
  <si>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</si>
  <si>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</si>
  <si>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</si>
  <si>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</si>
  <si>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</si>
  <si>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</si>
  <si>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</si>
  <si>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</si>
  <si>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</si>
  <si>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</si>
  <si>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</si>
  <si>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</si>
  <si>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</si>
  <si>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</si>
  <si>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</si>
  <si>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</si>
  <si>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</si>
  <si>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</si>
  <si>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</si>
  <si>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</si>
  <si>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</si>
  <si>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</si>
  <si>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</si>
  <si>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</si>
  <si>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</si>
  <si>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</si>
  <si>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</si>
  <si>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</si>
  <si>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</si>
  <si>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</si>
  <si>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</si>
  <si>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</si>
  <si>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</si>
  <si>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</si>
  <si>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</si>
  <si>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</si>
  <si>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</si>
  <si>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</si>
  <si>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</si>
  <si>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</si>
  <si>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</si>
  <si>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</si>
  <si>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</si>
  <si>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</si>
  <si>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</si>
  <si>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</si>
  <si>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</si>
  <si>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</si>
  <si>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</si>
  <si>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</si>
  <si>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</si>
  <si>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</si>
  <si>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</si>
  <si>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</si>
  <si>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</si>
  <si>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</si>
  <si>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</si>
  <si>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</si>
  <si>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</si>
  <si>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</si>
  <si>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</si>
  <si>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</si>
  <si>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</si>
  <si>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</si>
  <si>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</si>
  <si>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</si>
  <si>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</si>
  <si>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</si>
  <si>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</si>
  <si>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</si>
  <si>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</si>
  <si>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</si>
  <si>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</si>
  <si>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</si>
  <si>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</si>
  <si>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</si>
  <si>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</si>
  <si>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</si>
  <si>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</si>
  <si>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</si>
  <si>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</si>
  <si>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</si>
  <si>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</si>
  <si>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</si>
  <si>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</si>
  <si>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</si>
  <si>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</si>
  <si>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</si>
  <si>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</si>
  <si>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</si>
  <si>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</si>
  <si>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</si>
  <si>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</si>
  <si>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</si>
  <si>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</si>
  <si>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</si>
  <si>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</si>
  <si>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</si>
  <si>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</si>
  <si>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</si>
  <si>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</si>
  <si>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</si>
  <si>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</si>
  <si>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</si>
  <si>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</si>
  <si>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</si>
  <si>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</si>
  <si>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</si>
  <si>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</si>
  <si>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</si>
  <si>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</si>
  <si>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</si>
  <si>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</si>
  <si>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</si>
  <si>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</si>
  <si>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</si>
  <si>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</si>
  <si>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</si>
  <si>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</si>
  <si>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</si>
  <si>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</si>
  <si>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</si>
  <si>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</si>
  <si>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</si>
  <si>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</si>
  <si>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</si>
  <si>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</si>
  <si>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</si>
  <si>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</si>
  <si>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</si>
  <si>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</si>
  <si>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</si>
  <si>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</si>
  <si>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</si>
  <si>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</si>
  <si>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</si>
  <si>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</si>
  <si>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</si>
  <si>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</si>
  <si>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</si>
  <si>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</si>
  <si>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</si>
  <si>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</si>
  <si>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</si>
  <si>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</si>
  <si>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</si>
  <si>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</si>
  <si>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</si>
  <si>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</si>
  <si>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</si>
  <si>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</si>
  <si>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</si>
  <si>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</si>
  <si>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</si>
  <si>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</si>
  <si>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</si>
  <si>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</si>
  <si>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</si>
  <si>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</si>
  <si>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</si>
  <si>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</si>
  <si>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</si>
  <si>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</si>
  <si>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</si>
  <si>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</si>
  <si>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</si>
  <si>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</si>
  <si>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</si>
  <si>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</si>
  <si>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</si>
  <si>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</si>
  <si>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</si>
  <si>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</si>
  <si>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</si>
  <si>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</si>
  <si>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</si>
  <si>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</si>
  <si>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</si>
  <si>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</si>
  <si>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</si>
  <si>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</si>
  <si>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</si>
  <si>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</si>
  <si>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</si>
  <si>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</si>
  <si>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</si>
  <si>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</si>
  <si>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</si>
  <si>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</si>
  <si>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</si>
  <si>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</si>
  <si>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</si>
  <si>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</si>
  <si>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</si>
  <si>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</si>
  <si>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</si>
  <si>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</si>
  <si>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</si>
  <si>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</si>
  <si>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</si>
  <si>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</si>
  <si>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</si>
  <si>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</si>
  <si>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</si>
  <si>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</si>
  <si>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</si>
  <si>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</si>
  <si>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</si>
  <si>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</si>
  <si>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</si>
  <si>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</si>
  <si>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</si>
  <si>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</si>
  <si>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</si>
  <si>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</si>
  <si>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</si>
  <si>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</si>
  <si>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</si>
  <si>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</si>
  <si>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</si>
  <si>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</si>
  <si>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</si>
  <si>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</si>
  <si>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</si>
  <si>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</si>
  <si>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</si>
  <si>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</si>
  <si>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</si>
  <si>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</si>
  <si>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</si>
  <si>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</si>
  <si>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</si>
  <si>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</si>
  <si>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</si>
  <si>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</si>
  <si>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</si>
  <si>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</si>
  <si>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</si>
  <si>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</si>
  <si>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</si>
  <si>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</si>
  <si>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</si>
  <si>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</si>
  <si>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</si>
  <si>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</si>
  <si>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</si>
  <si>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</si>
  <si>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</si>
  <si>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</si>
  <si>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</si>
  <si>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</si>
  <si>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</si>
  <si>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</si>
  <si>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</si>
  <si>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</si>
  <si>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</si>
  <si>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</si>
  <si>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</si>
  <si>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</si>
  <si>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</si>
  <si>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</si>
  <si>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</si>
  <si>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</si>
  <si>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</si>
  <si>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</si>
  <si>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</si>
  <si>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</si>
  <si>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</si>
  <si>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</si>
  <si>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</si>
  <si>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</si>
  <si>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</si>
  <si>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</si>
  <si>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</si>
  <si>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</si>
  <si>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</si>
  <si>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</si>
  <si>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</si>
  <si>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</si>
  <si>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</si>
  <si>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</si>
  <si>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</si>
  <si>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</si>
  <si>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</si>
  <si>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</si>
  <si>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</si>
  <si>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</si>
  <si>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</si>
  <si>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</si>
  <si>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</si>
  <si>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</si>
  <si>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</si>
  <si>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</si>
  <si>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</si>
  <si>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</si>
  <si>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</si>
  <si>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</si>
  <si>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</si>
  <si>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</si>
  <si>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</si>
  <si>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</si>
  <si>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</si>
  <si>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</si>
  <si>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</si>
  <si>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</si>
  <si>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</si>
  <si>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</si>
  <si>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</si>
  <si>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</si>
  <si>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</si>
  <si>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</si>
  <si>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</si>
  <si>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</si>
  <si>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</si>
  <si>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</si>
  <si>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</si>
  <si>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</si>
  <si>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</si>
  <si>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</si>
  <si>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</si>
  <si>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</si>
  <si>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</si>
  <si>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</si>
  <si>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</si>
  <si>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</si>
  <si>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</si>
  <si>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</si>
  <si>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</si>
  <si>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</si>
  <si>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</si>
  <si>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</si>
  <si>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</si>
  <si>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</si>
  <si>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</si>
  <si>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</si>
  <si>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</si>
  <si>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</si>
  <si>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</si>
  <si>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</si>
  <si>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</si>
  <si>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</si>
  <si>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</si>
  <si>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</si>
  <si>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</si>
  <si>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</si>
  <si>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</si>
  <si>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</si>
  <si>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</si>
  <si>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</si>
  <si>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</si>
  <si>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</si>
  <si>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</si>
  <si>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</si>
  <si>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</si>
  <si>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</si>
  <si>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</si>
  <si>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</si>
  <si>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</si>
  <si>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</si>
  <si>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</si>
  <si>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</si>
  <si>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</si>
  <si>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</si>
  <si>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</si>
  <si>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</si>
  <si>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</si>
  <si>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</si>
  <si>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</si>
  <si>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</si>
  <si>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</si>
  <si>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</si>
  <si>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</si>
  <si>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</si>
  <si>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</si>
  <si>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</si>
  <si>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</si>
  <si>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</si>
  <si>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</si>
  <si>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</si>
  <si>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</si>
  <si>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</si>
  <si>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</si>
  <si>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</si>
  <si>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</si>
  <si>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</si>
  <si>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</si>
  <si>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</si>
  <si>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</si>
  <si>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</si>
  <si>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</si>
  <si>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</si>
  <si>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</si>
  <si>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</si>
  <si>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</si>
  <si>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</si>
  <si>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</si>
  <si>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</si>
  <si>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</si>
  <si>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</si>
  <si>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</si>
  <si>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</si>
  <si>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</si>
  <si>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</si>
  <si>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</si>
  <si>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</si>
  <si>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</si>
  <si>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</si>
  <si>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</si>
  <si>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</si>
  <si>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</si>
  <si>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</si>
  <si>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</si>
  <si>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</si>
  <si>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</si>
  <si>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</si>
  <si>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</si>
  <si>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</si>
  <si>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</si>
  <si>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</si>
  <si>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</si>
  <si>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</si>
  <si>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</si>
  <si>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</si>
  <si>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</si>
  <si>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</si>
  <si>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</si>
  <si>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</si>
  <si>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</si>
  <si>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</si>
  <si>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</si>
  <si>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</si>
  <si>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</si>
  <si>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</si>
  <si>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</si>
  <si>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</si>
  <si>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</si>
  <si>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</si>
  <si>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</si>
  <si>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</si>
  <si>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</si>
  <si>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</si>
  <si>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</si>
  <si>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</si>
  <si>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</si>
  <si>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</si>
  <si>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</si>
  <si>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</si>
  <si>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</si>
  <si>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</si>
  <si>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</si>
  <si>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</si>
  <si>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</si>
  <si>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</si>
  <si>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</si>
  <si>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</si>
  <si>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</si>
  <si>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</si>
  <si>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</si>
  <si>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</si>
  <si>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</si>
  <si>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</si>
  <si>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</si>
  <si>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</si>
  <si>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</si>
  <si>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</si>
  <si>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</si>
  <si>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</si>
  <si>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</si>
  <si>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</si>
  <si>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</si>
  <si>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</si>
  <si>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</si>
  <si>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</si>
  <si>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</si>
  <si>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</si>
  <si>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</si>
  <si>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</si>
  <si>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</si>
  <si>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</si>
  <si>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</si>
  <si>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</si>
  <si>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</si>
  <si>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</si>
  <si>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</si>
  <si>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</si>
  <si>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</si>
  <si>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</si>
  <si>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</si>
  <si>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</si>
  <si>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</si>
  <si>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</si>
  <si>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</si>
  <si>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</si>
  <si>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</si>
  <si>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</si>
  <si>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</si>
  <si>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</si>
  <si>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</si>
  <si>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</si>
  <si>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</si>
  <si>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</si>
  <si>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</si>
  <si>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</si>
  <si>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</si>
  <si>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</si>
  <si>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</si>
  <si>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</si>
  <si>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</si>
  <si>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</si>
  <si>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</si>
  <si>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</si>
  <si>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</si>
  <si>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</si>
  <si>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</si>
  <si>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</si>
  <si>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</si>
  <si>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</si>
  <si>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</si>
  <si>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</si>
  <si>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</si>
  <si>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</si>
  <si>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</si>
  <si>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</si>
  <si>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</si>
  <si>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</si>
  <si>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</si>
  <si>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</si>
  <si>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</si>
  <si>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</si>
  <si>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</si>
  <si>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</si>
  <si>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</si>
  <si>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</si>
  <si>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</si>
  <si>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</si>
  <si>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</si>
  <si>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</si>
  <si>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</si>
  <si>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</si>
  <si>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</si>
  <si>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</si>
  <si>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</si>
  <si>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</si>
  <si>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</si>
  <si>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</si>
  <si>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</si>
  <si>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</si>
  <si>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</si>
  <si>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</si>
  <si>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</si>
  <si>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</si>
  <si>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</si>
  <si>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</si>
  <si>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</si>
  <si>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</si>
  <si>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</si>
  <si>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</si>
  <si>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</si>
  <si>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</si>
  <si>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</si>
  <si>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</si>
  <si>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</si>
  <si>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</si>
  <si>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</si>
  <si>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</si>
  <si>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</si>
  <si>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</si>
  <si>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</si>
  <si>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</si>
  <si>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</si>
  <si>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</si>
  <si>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</si>
  <si>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</si>
  <si>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</si>
  <si>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</si>
  <si>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</si>
  <si>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</si>
  <si>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</si>
  <si>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</si>
  <si>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</si>
  <si>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</si>
  <si>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</si>
  <si>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</si>
  <si>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</si>
  <si>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</si>
  <si>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</si>
  <si>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</si>
  <si>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</si>
  <si>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</si>
  <si>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</si>
  <si>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</si>
  <si>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</si>
  <si>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</si>
  <si>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</si>
  <si>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</si>
  <si>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</si>
  <si>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</si>
  <si>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</si>
  <si>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</si>
  <si>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</si>
  <si>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</si>
  <si>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</si>
  <si>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</si>
  <si>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</si>
  <si>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</si>
  <si>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</si>
  <si>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</si>
  <si>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</si>
  <si>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</si>
  <si>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</si>
  <si>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</si>
  <si>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</si>
  <si>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</si>
  <si>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</si>
  <si>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</si>
  <si>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</si>
  <si>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</si>
  <si>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</si>
  <si>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</si>
  <si>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</si>
  <si>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</si>
  <si>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</si>
  <si>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</si>
  <si>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</si>
  <si>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</si>
  <si>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</si>
  <si>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</si>
  <si>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</si>
  <si>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</si>
  <si>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</si>
  <si>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</si>
  <si>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</si>
  <si>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</si>
  <si>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</si>
  <si>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</si>
  <si>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</si>
  <si>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</si>
  <si>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</si>
  <si>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</si>
  <si>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</si>
  <si>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</si>
  <si>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</si>
  <si>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</si>
  <si>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</si>
  <si>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</si>
  <si>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</si>
  <si>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</si>
  <si>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</si>
  <si>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</si>
  <si>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</si>
  <si>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</si>
  <si>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</si>
  <si>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</si>
  <si>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</si>
  <si>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</si>
  <si>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</si>
  <si>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</si>
  <si>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</si>
  <si>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</si>
  <si>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</si>
  <si>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</si>
  <si>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</si>
  <si>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</si>
  <si>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</si>
  <si>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</si>
  <si>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</si>
  <si>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</si>
  <si>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</si>
  <si>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</si>
  <si>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</si>
  <si>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</si>
  <si>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</si>
  <si>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</si>
  <si>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</si>
  <si>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</si>
  <si>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</si>
  <si>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</si>
  <si>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</si>
  <si>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</si>
  <si>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</si>
  <si>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</si>
  <si>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</si>
  <si>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</si>
  <si>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</si>
  <si>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</si>
  <si>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</si>
  <si>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</si>
  <si>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</si>
  <si>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</si>
  <si>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</si>
  <si>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</si>
  <si>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</si>
  <si>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</si>
  <si>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</si>
  <si>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</si>
  <si>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</si>
  <si>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</si>
  <si>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</si>
  <si>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</si>
  <si>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</si>
  <si>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</si>
  <si>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</si>
  <si>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</si>
  <si>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</si>
  <si>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</si>
  <si>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</si>
  <si>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</si>
  <si>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</si>
  <si>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</si>
  <si>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</si>
  <si>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</si>
  <si>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</si>
  <si>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</si>
  <si>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</si>
  <si>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</si>
  <si>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</si>
  <si>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</si>
  <si>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</si>
  <si>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</si>
  <si>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</si>
  <si>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</si>
  <si>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</si>
  <si>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</si>
  <si>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</si>
  <si>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</si>
  <si>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</si>
  <si>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</si>
  <si>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</si>
  <si>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</si>
  <si>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</si>
  <si>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</si>
  <si>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</si>
  <si>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</si>
  <si>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</si>
  <si>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</si>
  <si>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</si>
  <si>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</si>
  <si>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</si>
  <si>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</si>
  <si>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</si>
  <si>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</si>
  <si>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</si>
  <si>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</si>
  <si>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</si>
  <si>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</si>
  <si>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</si>
  <si>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</si>
  <si>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</si>
  <si>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</si>
  <si>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</si>
  <si>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</si>
  <si>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</si>
  <si>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</si>
  <si>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</si>
  <si>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</si>
  <si>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</si>
  <si>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</si>
  <si>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</si>
  <si>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</si>
  <si>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</si>
  <si>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</si>
  <si>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</si>
  <si>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</si>
  <si>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</si>
  <si>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</si>
  <si>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</si>
  <si>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</si>
  <si>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</si>
  <si>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</si>
  <si>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</si>
  <si>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</si>
  <si>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</si>
  <si>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</si>
  <si>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</si>
  <si>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</si>
  <si>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</si>
  <si>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</si>
  <si>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</si>
  <si>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</si>
  <si>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</si>
  <si>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</si>
  <si>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</si>
  <si>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</si>
  <si>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</si>
  <si>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</si>
  <si>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</si>
  <si>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</si>
  <si>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</si>
  <si>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</si>
  <si>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</si>
  <si>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</si>
  <si>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</si>
  <si>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</si>
  <si>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</si>
  <si>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</si>
  <si>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</si>
  <si>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</si>
  <si>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</si>
  <si>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</si>
  <si>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</si>
  <si>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</si>
  <si>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</si>
  <si>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</si>
  <si>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</si>
  <si>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</si>
  <si>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</si>
  <si>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</si>
  <si>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</si>
  <si>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</si>
  <si>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</si>
  <si>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</si>
  <si>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</si>
  <si>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</si>
  <si>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</si>
  <si>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</si>
  <si>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</si>
  <si>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</si>
  <si>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</si>
  <si>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</si>
  <si>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</si>
  <si>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</si>
  <si>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</si>
  <si>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</si>
  <si>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</si>
  <si>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</si>
  <si>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</si>
  <si>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</si>
  <si>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</si>
  <si>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</si>
  <si>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</si>
  <si>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</si>
  <si>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</si>
  <si>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</si>
  <si>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</si>
  <si>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</si>
  <si>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</si>
  <si>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</si>
  <si>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</si>
  <si>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</si>
  <si>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</si>
  <si>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</si>
  <si>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</si>
  <si>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</si>
  <si>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</si>
  <si>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</si>
  <si>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</si>
  <si>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</si>
  <si>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</si>
  <si>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</si>
  <si>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</si>
  <si>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</si>
  <si>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</si>
  <si>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</si>
  <si>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</si>
  <si>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</si>
  <si>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</si>
  <si>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</si>
  <si>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</si>
  <si>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</si>
  <si>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</si>
  <si>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</si>
  <si>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</si>
  <si>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</si>
  <si>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</si>
  <si>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</si>
  <si>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</si>
  <si>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</si>
  <si>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</si>
  <si>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</si>
  <si>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</si>
  <si>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</si>
  <si>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</si>
  <si>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</si>
  <si>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</si>
  <si>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</si>
  <si>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</si>
  <si>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</si>
  <si>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</si>
  <si>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</si>
  <si>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</si>
  <si>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</si>
  <si>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</si>
  <si>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</si>
  <si>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</si>
  <si>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</si>
  <si>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</si>
  <si>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</si>
  <si>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</si>
  <si>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</si>
  <si>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</si>
  <si>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</si>
  <si>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</si>
  <si>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</si>
  <si>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</si>
  <si>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</si>
  <si>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</si>
  <si>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</si>
  <si>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</si>
  <si>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</si>
  <si>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</si>
  <si>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</si>
  <si>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</si>
  <si>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</si>
  <si>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</si>
  <si>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</si>
  <si>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</si>
  <si>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</si>
  <si>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</si>
  <si>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</si>
  <si>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</si>
  <si>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</si>
  <si>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</si>
  <si>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</si>
  <si>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</si>
  <si>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</si>
  <si>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</si>
  <si>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</si>
  <si>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</si>
  <si>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</si>
  <si>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</si>
  <si>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</si>
  <si>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</si>
  <si>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</si>
  <si>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</si>
  <si>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</si>
  <si>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</si>
  <si>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</si>
  <si>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</si>
  <si>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</si>
  <si>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</si>
  <si>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</si>
  <si>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</si>
  <si>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</si>
  <si>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</si>
  <si>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</si>
  <si>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</si>
  <si>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</si>
  <si>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</si>
  <si>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</si>
  <si>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</si>
  <si>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</si>
  <si>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</si>
  <si>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</si>
  <si>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</si>
  <si>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</si>
  <si>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</si>
  <si>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</si>
  <si>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</si>
  <si>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</si>
  <si>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</si>
  <si>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</si>
  <si>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</si>
  <si>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</si>
  <si>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</si>
  <si>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</si>
  <si>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</si>
  <si>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</si>
  <si>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</si>
  <si>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</si>
  <si>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</si>
  <si>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</si>
  <si>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</si>
  <si>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</si>
  <si>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</si>
  <si>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</si>
  <si>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</si>
  <si>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</si>
  <si>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</si>
  <si>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</si>
  <si>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</si>
  <si>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</si>
  <si>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</si>
  <si>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</si>
  <si>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</si>
  <si>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</si>
  <si>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</si>
  <si>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</si>
  <si>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</si>
  <si>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</si>
  <si>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</si>
  <si>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</si>
  <si>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</si>
  <si>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</si>
  <si>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</si>
  <si>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</si>
  <si>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</si>
  <si>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</si>
  <si>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</si>
  <si>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</si>
  <si>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</si>
  <si>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</si>
  <si>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</si>
  <si>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</si>
  <si>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</si>
  <si>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</si>
  <si>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</si>
  <si>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</si>
  <si>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</si>
  <si>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</si>
  <si>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</si>
  <si>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</si>
  <si>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</si>
  <si>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</si>
  <si>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</si>
  <si>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</si>
  <si>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</si>
  <si>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</si>
  <si>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</si>
  <si>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</si>
  <si>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</si>
  <si>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</si>
  <si>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</si>
  <si>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</si>
  <si>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</si>
  <si>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</si>
  <si>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</si>
  <si>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</si>
  <si>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</si>
  <si>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</si>
  <si>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</si>
  <si>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</si>
  <si>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</si>
  <si>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</si>
  <si>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</si>
  <si>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</si>
  <si>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</si>
  <si>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</si>
  <si>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</si>
  <si>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</si>
  <si>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</si>
  <si>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</si>
  <si>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</si>
  <si>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</si>
  <si>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</si>
  <si>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</si>
  <si>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</si>
  <si>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</si>
  <si>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</si>
  <si>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</si>
  <si>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</si>
  <si>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</si>
  <si>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</si>
  <si>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</si>
  <si>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</si>
  <si>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</si>
  <si>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</si>
  <si>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</si>
  <si>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</si>
  <si>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</si>
  <si>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</si>
  <si>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</si>
  <si>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</si>
  <si>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</si>
  <si>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</si>
  <si>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</si>
  <si>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</si>
  <si>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</si>
  <si>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</si>
  <si>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</si>
  <si>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</si>
  <si>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</si>
  <si>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</si>
  <si>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</si>
  <si>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</si>
  <si>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</si>
  <si>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</si>
  <si>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</si>
  <si>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</si>
  <si>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</si>
  <si>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</si>
  <si>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</si>
  <si>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</si>
  <si>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</si>
  <si>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</si>
  <si>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</si>
  <si>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</si>
  <si>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</si>
  <si>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</si>
  <si>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</si>
  <si>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</si>
  <si>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</si>
  <si>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</si>
  <si>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</si>
  <si>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</si>
  <si>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</si>
  <si>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</si>
  <si>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</si>
  <si>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</si>
  <si>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</si>
  <si>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</si>
  <si>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</si>
  <si>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</si>
  <si>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</si>
  <si>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</si>
  <si>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</si>
  <si>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</si>
  <si>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</si>
  <si>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</si>
  <si>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</si>
  <si>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</si>
  <si>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</si>
  <si>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</si>
  <si>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</si>
  <si>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</si>
  <si>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</si>
  <si>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</si>
  <si>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</si>
  <si>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</si>
  <si>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</si>
  <si>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</si>
  <si>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</si>
  <si>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</si>
  <si>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</si>
  <si>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</si>
  <si>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</si>
  <si>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</si>
  <si>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</si>
  <si>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</si>
  <si>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</si>
  <si>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</si>
  <si>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</si>
  <si>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</si>
  <si>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</si>
  <si>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</si>
  <si>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</si>
  <si>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</si>
  <si>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</si>
  <si>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</si>
  <si>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</si>
  <si>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</si>
  <si>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</si>
  <si>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</si>
  <si>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</si>
  <si>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</si>
  <si>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</si>
  <si>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</si>
  <si>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</si>
  <si>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</si>
  <si>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</si>
  <si>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</si>
  <si>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</si>
  <si>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</si>
  <si>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</si>
  <si>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</si>
  <si>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</si>
  <si>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</si>
  <si>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</si>
  <si>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</si>
  <si>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</si>
  <si>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</si>
  <si>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</si>
  <si>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</si>
  <si>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</si>
  <si>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</si>
  <si>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</si>
  <si>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</si>
  <si>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</si>
  <si>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</si>
  <si>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</si>
  <si>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</si>
  <si>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</si>
  <si>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</si>
  <si>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</si>
  <si>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</si>
  <si>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</si>
  <si>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</si>
  <si>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</si>
  <si>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</si>
  <si>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</si>
  <si>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</si>
  <si>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</si>
  <si>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</si>
  <si>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</si>
  <si>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</si>
  <si>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</si>
  <si>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</si>
  <si>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</si>
  <si>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</si>
  <si>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</si>
  <si>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</si>
  <si>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</si>
  <si>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</si>
  <si>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</si>
  <si>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</si>
  <si>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</si>
  <si>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</si>
  <si>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</si>
  <si>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</si>
  <si>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</si>
  <si>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</si>
  <si>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</si>
  <si>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</si>
  <si>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</si>
  <si>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</si>
  <si>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</si>
  <si>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</si>
  <si>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</si>
  <si>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</si>
  <si>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</si>
  <si>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</si>
  <si>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</si>
  <si>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</si>
  <si>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</si>
  <si>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</si>
  <si>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</si>
  <si>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</si>
  <si>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</si>
  <si>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</si>
  <si>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</si>
  <si>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</si>
  <si>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</si>
  <si>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</si>
  <si>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</si>
  <si>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</si>
  <si>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</si>
  <si>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</si>
  <si>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</si>
  <si>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</si>
  <si>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</si>
  <si>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</si>
  <si>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</si>
  <si>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</si>
  <si>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</si>
  <si>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</si>
  <si>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</si>
  <si>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</si>
  <si>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</si>
  <si>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</si>
  <si>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</si>
  <si>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</si>
  <si>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</si>
  <si>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</si>
  <si>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</si>
  <si>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</si>
  <si>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</si>
  <si>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</si>
  <si>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</si>
  <si>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</si>
  <si>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</si>
  <si>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</si>
  <si>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</si>
  <si>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</si>
  <si>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</si>
  <si>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</si>
  <si>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</si>
  <si>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</si>
  <si>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</si>
  <si>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</si>
  <si>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</si>
  <si>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</si>
  <si>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</si>
  <si>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</si>
  <si>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</si>
  <si>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</si>
  <si>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</si>
  <si>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</si>
  <si>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</si>
  <si>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</si>
  <si>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</si>
  <si>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</si>
  <si>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</si>
  <si>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</si>
  <si>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</si>
  <si>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</si>
  <si>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</si>
  <si>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</si>
  <si>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</si>
  <si>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</si>
  <si>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</si>
  <si>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</si>
  <si>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</si>
  <si>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</si>
  <si>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</si>
  <si>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</si>
  <si>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</si>
  <si>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</si>
  <si>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</si>
  <si>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</si>
  <si>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</si>
  <si>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</si>
  <si>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</si>
  <si>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</si>
  <si>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</si>
  <si>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</si>
  <si>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</si>
  <si>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</si>
  <si>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</si>
  <si>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</si>
  <si>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</si>
  <si>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</si>
  <si>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</si>
  <si>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</si>
  <si>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</si>
  <si>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</si>
  <si>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</si>
  <si>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</si>
  <si>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</si>
  <si>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</si>
  <si>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</si>
  <si>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</si>
  <si>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</si>
  <si>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</si>
  <si>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</si>
  <si>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</si>
  <si>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</si>
  <si>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</si>
  <si>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</si>
  <si>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</si>
  <si>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</si>
  <si>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</si>
  <si>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</si>
  <si>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</si>
  <si>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</si>
  <si>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</si>
  <si>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</si>
  <si>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</si>
  <si>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</si>
  <si>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</si>
  <si>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</si>
  <si>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</si>
  <si>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</si>
  <si>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</si>
  <si>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</si>
  <si>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</si>
  <si>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</si>
  <si>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</si>
  <si>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</si>
  <si>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</si>
  <si>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</si>
  <si>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</si>
  <si>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</si>
  <si>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</si>
  <si>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</si>
  <si>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</si>
  <si>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</si>
  <si>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</si>
  <si>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</si>
  <si>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</si>
  <si>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</si>
  <si>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</si>
  <si>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</si>
  <si>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</si>
  <si>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</si>
  <si>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</si>
  <si>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</si>
  <si>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</si>
  <si>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</si>
  <si>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</si>
  <si>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</si>
  <si>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</si>
  <si>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</si>
  <si>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</si>
  <si>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</si>
  <si>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</si>
  <si>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</si>
  <si>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</si>
  <si>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</si>
  <si>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</si>
  <si>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</si>
  <si>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</si>
  <si>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</si>
  <si>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</si>
  <si>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</si>
  <si>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</si>
  <si>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</si>
  <si>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</si>
  <si>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</si>
  <si>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</si>
  <si>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</si>
  <si>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</si>
  <si>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</si>
  <si>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</si>
  <si>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</si>
  <si>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</si>
  <si>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</si>
  <si>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</si>
  <si>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</si>
  <si>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</si>
  <si>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</si>
  <si>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</si>
  <si>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</si>
  <si>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</si>
  <si>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</si>
  <si>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</si>
  <si>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</si>
  <si>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</si>
  <si>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</si>
  <si>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</si>
  <si>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</si>
  <si>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</si>
  <si>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</si>
  <si>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</si>
  <si>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</si>
  <si>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</si>
  <si>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</si>
  <si>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</si>
  <si>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</si>
  <si>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</si>
  <si>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</si>
  <si>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</si>
  <si>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</si>
  <si>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</si>
  <si>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</si>
  <si>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</si>
  <si>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</si>
  <si>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</si>
  <si>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</si>
  <si>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</si>
  <si>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</si>
  <si>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</si>
  <si>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</si>
  <si>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</si>
  <si>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</si>
  <si>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</si>
  <si>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</si>
  <si>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</si>
  <si>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</si>
  <si>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</si>
  <si>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</si>
  <si>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</si>
  <si>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</si>
  <si>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</si>
  <si>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</si>
  <si>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</si>
  <si>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</si>
  <si>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</si>
  <si>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</si>
  <si>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</si>
  <si>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</si>
  <si>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</si>
  <si>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</si>
  <si>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</si>
  <si>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</si>
  <si>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</si>
  <si>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</si>
  <si>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</si>
  <si>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</si>
  <si>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</si>
  <si>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</si>
  <si>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</si>
  <si>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</si>
  <si>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</si>
  <si>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</si>
  <si>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</si>
  <si>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</si>
  <si>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</si>
  <si>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</si>
  <si>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</si>
  <si>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</si>
  <si>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</si>
  <si>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</si>
  <si>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</si>
  <si>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</si>
  <si>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</si>
  <si>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</si>
  <si>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</si>
  <si>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</si>
  <si>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</si>
  <si>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</si>
  <si>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</si>
  <si>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</si>
  <si>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</si>
  <si>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</si>
  <si>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</si>
  <si>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</si>
  <si>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</si>
  <si>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</si>
  <si>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</si>
  <si>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</si>
  <si>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</si>
  <si>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</si>
  <si>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</si>
  <si>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</si>
  <si>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</si>
  <si>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</si>
  <si>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</si>
  <si>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</si>
  <si>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</si>
  <si>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</si>
  <si>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</si>
  <si>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</si>
  <si>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</si>
  <si>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</si>
  <si>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</si>
  <si>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</si>
  <si>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</si>
  <si>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</si>
  <si>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</si>
  <si>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</si>
  <si>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</si>
  <si>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</si>
  <si>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</si>
  <si>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</si>
  <si>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</si>
  <si>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</si>
  <si>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</si>
  <si>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</si>
  <si>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</si>
  <si>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</si>
  <si>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</si>
  <si>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</si>
  <si>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</si>
  <si>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</si>
  <si>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</si>
  <si>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</si>
  <si>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</si>
  <si>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</si>
  <si>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</si>
  <si>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</si>
  <si>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</si>
  <si>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</si>
  <si>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</si>
  <si>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</si>
  <si>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</si>
  <si>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</si>
  <si>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</si>
  <si>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</si>
  <si>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</si>
  <si>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</si>
  <si>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</si>
  <si>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</si>
  <si>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</si>
  <si>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</si>
  <si>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</si>
  <si>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</si>
  <si>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</si>
  <si>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</si>
  <si>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</si>
  <si>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</si>
  <si>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</si>
  <si>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</si>
  <si>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</si>
  <si>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</si>
  <si>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</si>
  <si>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</si>
  <si>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</si>
  <si>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</si>
  <si>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</si>
  <si>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</si>
  <si>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</si>
  <si>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</si>
  <si>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</si>
  <si>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</si>
  <si>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</si>
  <si>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</si>
  <si>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</si>
  <si>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</si>
  <si>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</si>
  <si>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</si>
  <si>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</si>
  <si>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</si>
  <si>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</si>
  <si>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</si>
  <si>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</si>
  <si>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</si>
  <si>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</si>
  <si>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</si>
  <si>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</si>
  <si>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</si>
  <si>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</si>
  <si>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</si>
  <si>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</si>
  <si>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</si>
  <si>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</si>
  <si>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</si>
  <si>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</si>
  <si>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</si>
  <si>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</si>
  <si>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</si>
  <si>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</si>
  <si>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</si>
  <si>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</si>
  <si>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</si>
  <si>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</si>
  <si>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</si>
  <si>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</si>
  <si>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</si>
  <si>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</si>
  <si>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</si>
  <si>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</si>
  <si>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</si>
  <si>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</si>
  <si>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</si>
  <si>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</si>
  <si>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</si>
  <si>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</si>
  <si>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</si>
  <si>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</si>
  <si>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</si>
  <si>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</si>
  <si>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</si>
  <si>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</si>
  <si>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</si>
  <si>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</si>
  <si>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</si>
  <si>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</si>
  <si>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</si>
  <si>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</si>
  <si>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</si>
  <si>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</si>
  <si>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</si>
  <si>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</si>
  <si>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</si>
  <si>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</si>
  <si>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</si>
  <si>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</si>
  <si>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</si>
  <si>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</si>
  <si>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</si>
  <si>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</si>
  <si>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</si>
  <si>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</si>
  <si>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</si>
  <si>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</si>
  <si>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</si>
  <si>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</si>
  <si>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</si>
  <si>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</si>
  <si>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</si>
  <si>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</si>
  <si>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</si>
  <si>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</si>
  <si>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</si>
  <si>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</si>
  <si>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</si>
  <si>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</si>
  <si>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</si>
  <si>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</si>
  <si>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</si>
  <si>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</si>
  <si>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</si>
  <si>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</si>
  <si>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</si>
  <si>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</si>
  <si>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</si>
  <si>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</si>
  <si>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</si>
  <si>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</si>
  <si>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</si>
  <si>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</si>
  <si>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</si>
  <si>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</si>
  <si>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</si>
  <si>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</si>
  <si>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</si>
  <si>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</si>
  <si>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</si>
  <si>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</si>
  <si>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</si>
  <si>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</si>
  <si>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</si>
  <si>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</si>
  <si>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</si>
  <si>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</si>
  <si>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</si>
  <si>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</si>
  <si>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</si>
  <si>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</si>
  <si>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</si>
  <si>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</si>
  <si>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</si>
  <si>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</si>
  <si>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</si>
  <si>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</si>
  <si>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</si>
  <si>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</si>
  <si>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</si>
  <si>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</si>
  <si>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</si>
  <si>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</si>
  <si>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</si>
  <si>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</si>
  <si>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</si>
  <si>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</si>
  <si>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</si>
  <si>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</si>
  <si>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</si>
  <si>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</si>
  <si>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</si>
  <si>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</si>
  <si>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</si>
  <si>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</si>
  <si>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</si>
  <si>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</si>
  <si>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</si>
  <si>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</si>
  <si>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</si>
  <si>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</si>
  <si>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</si>
  <si>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</si>
  <si>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</si>
  <si>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</si>
  <si>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</si>
  <si>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</si>
  <si>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</si>
  <si>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</si>
  <si>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</si>
  <si>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</si>
  <si>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</si>
  <si>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</si>
  <si>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</si>
  <si>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</si>
  <si>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</si>
  <si>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</si>
  <si>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</si>
  <si>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</si>
  <si>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</si>
  <si>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</si>
  <si>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</si>
  <si>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</si>
  <si>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</si>
  <si>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</si>
  <si>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</si>
  <si>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</si>
  <si>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</si>
  <si>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</si>
  <si>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</si>
  <si>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</si>
  <si>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</si>
  <si>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</si>
  <si>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</si>
  <si>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</si>
  <si>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</si>
  <si>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</si>
  <si>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</si>
  <si>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</si>
  <si>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</si>
  <si>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</si>
  <si>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</si>
  <si>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</si>
  <si>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</si>
  <si>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</si>
  <si>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</si>
  <si>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</si>
  <si>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</si>
  <si>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</si>
  <si>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</si>
  <si>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</si>
  <si>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</si>
  <si>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</si>
  <si>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</si>
  <si>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</si>
  <si>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</si>
  <si>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</si>
  <si>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</si>
  <si>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</si>
  <si>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</si>
  <si>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</si>
  <si>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</si>
  <si>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</si>
  <si>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</si>
  <si>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</si>
  <si>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</si>
  <si>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</si>
  <si>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</si>
  <si>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</si>
  <si>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</si>
  <si>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</si>
  <si>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</si>
  <si>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</si>
  <si>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</si>
  <si>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</si>
  <si>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</si>
  <si>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</si>
  <si>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</si>
  <si>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</si>
  <si>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</si>
  <si>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</si>
  <si>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</si>
  <si>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</si>
  <si>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</si>
  <si>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</si>
  <si>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</si>
  <si>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</si>
  <si>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</si>
  <si>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</si>
  <si>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</si>
  <si>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</si>
  <si>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</si>
  <si>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</si>
  <si>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</si>
  <si>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</si>
  <si>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</si>
  <si>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</si>
  <si>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</si>
  <si>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</si>
  <si>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</si>
  <si>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</si>
  <si>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</si>
  <si>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</si>
  <si>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</si>
  <si>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</si>
  <si>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</si>
  <si>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</si>
  <si>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</si>
  <si>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</si>
  <si>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</si>
  <si>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</si>
  <si>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</si>
  <si>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</si>
  <si>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</si>
  <si>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</si>
  <si>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</si>
  <si>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</si>
  <si>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</si>
  <si>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</si>
  <si>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</si>
  <si>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</si>
  <si>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</si>
  <si>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</si>
  <si>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</si>
  <si>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</si>
  <si>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</si>
  <si>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</si>
  <si>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</si>
  <si>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</si>
  <si>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</si>
  <si>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</si>
  <si>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</si>
  <si>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</si>
  <si>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</si>
  <si>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</si>
  <si>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</si>
  <si>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</si>
  <si>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</si>
  <si>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</si>
  <si>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</si>
  <si>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</si>
  <si>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</si>
  <si>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</si>
  <si>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</si>
  <si>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</si>
  <si>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</si>
  <si>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</si>
  <si>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</si>
  <si>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</si>
  <si>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</si>
  <si>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</si>
  <si>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</si>
  <si>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</si>
  <si>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</si>
  <si>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</si>
  <si>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</si>
  <si>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</si>
  <si>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</si>
  <si>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</si>
  <si>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</si>
  <si>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</si>
  <si>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</si>
  <si>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</si>
  <si>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</si>
  <si>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</si>
  <si>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</si>
  <si>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</si>
  <si>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</si>
  <si>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</si>
  <si>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</si>
  <si>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</si>
  <si>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</si>
  <si>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</si>
  <si>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</si>
  <si>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</si>
  <si>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</si>
  <si>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</si>
  <si>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</si>
  <si>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</si>
  <si>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</si>
  <si>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</si>
  <si>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</si>
  <si>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</si>
  <si>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</si>
  <si>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</si>
  <si>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</si>
  <si>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</si>
  <si>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</si>
  <si>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</si>
  <si>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</si>
  <si>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</si>
  <si>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</si>
  <si>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</si>
  <si>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</si>
  <si>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</si>
  <si>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</si>
  <si>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</si>
  <si>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</si>
  <si>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</si>
  <si>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</si>
  <si>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</si>
  <si>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</si>
  <si>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</si>
  <si>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</si>
  <si>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</si>
  <si>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</si>
  <si>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</si>
  <si>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</si>
  <si>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</si>
  <si>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</si>
  <si>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</si>
  <si>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</si>
  <si>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</si>
  <si>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</si>
  <si>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</si>
  <si>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</si>
  <si>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</si>
  <si>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</si>
  <si>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</si>
  <si>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</si>
  <si>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</si>
  <si>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</si>
  <si>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</si>
  <si>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</si>
  <si>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</si>
  <si>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</si>
  <si>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</si>
  <si>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</si>
  <si>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</si>
  <si>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</si>
  <si>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</si>
  <si>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</si>
  <si>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</si>
  <si>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</si>
  <si>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</si>
  <si>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</si>
  <si>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</si>
  <si>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</si>
  <si>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</si>
  <si>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</si>
  <si>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</si>
  <si>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</si>
  <si>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</si>
  <si>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</si>
  <si>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</si>
  <si>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</si>
  <si>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</si>
  <si>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</si>
  <si>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</si>
  <si>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</si>
  <si>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</si>
  <si>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</si>
  <si>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</si>
  <si>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</si>
  <si>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</si>
  <si>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</si>
  <si>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</si>
  <si>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</si>
  <si>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</si>
  <si>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</si>
  <si>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</si>
  <si>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</si>
  <si>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</si>
  <si>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</si>
  <si>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</si>
  <si>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</si>
  <si>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</si>
  <si>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</si>
  <si>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</si>
  <si>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</si>
  <si>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</si>
  <si>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</si>
  <si>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</si>
  <si>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</si>
  <si>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</si>
  <si>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</si>
  <si>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</si>
  <si>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</si>
  <si>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</si>
  <si>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</si>
  <si>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</si>
  <si>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</si>
  <si>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</si>
  <si>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</si>
  <si>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</si>
  <si>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</si>
  <si>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</si>
  <si>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</si>
  <si>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</si>
  <si>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</si>
  <si>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</si>
  <si>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</si>
  <si>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</si>
  <si>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</si>
  <si>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</si>
  <si>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</si>
  <si>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</si>
  <si>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</si>
  <si>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</si>
  <si>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</si>
  <si>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</si>
  <si>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</si>
  <si>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</si>
  <si>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</si>
  <si>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</si>
  <si>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</si>
  <si>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</si>
  <si>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</si>
  <si>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</si>
  <si>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</si>
  <si>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</si>
  <si>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</si>
  <si>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</si>
  <si>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</si>
  <si>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</si>
  <si>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</si>
  <si>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</si>
  <si>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</si>
  <si>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</si>
  <si>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</si>
  <si>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</si>
  <si>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</si>
  <si>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</si>
  <si>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</si>
  <si>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</si>
  <si>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</si>
  <si>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</si>
  <si>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</si>
  <si>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</si>
  <si>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</si>
  <si>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</si>
  <si>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</si>
  <si>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</si>
  <si>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</si>
  <si>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</si>
  <si>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</si>
  <si>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</si>
  <si>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</si>
  <si>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</si>
  <si>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</si>
  <si>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</si>
  <si>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</si>
  <si>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</si>
  <si>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</si>
  <si>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</si>
  <si>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</si>
  <si>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</si>
  <si>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</si>
  <si>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</si>
  <si>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</si>
  <si>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</si>
  <si>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</si>
  <si>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</si>
  <si>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</si>
  <si>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</si>
  <si>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</si>
  <si>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</si>
  <si>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</si>
  <si>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</si>
  <si>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</si>
  <si>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</si>
  <si>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</si>
  <si>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</si>
  <si>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</si>
  <si>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</si>
  <si>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</si>
  <si>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</si>
  <si>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</si>
  <si>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</si>
  <si>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</si>
  <si>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</si>
  <si>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</si>
  <si>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</si>
  <si>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</si>
  <si>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</si>
  <si>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</si>
  <si>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</si>
  <si>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</si>
  <si>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</si>
  <si>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</si>
  <si>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</si>
  <si>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</si>
  <si>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</si>
  <si>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</si>
  <si>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</si>
  <si>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</si>
  <si>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</si>
  <si>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</si>
  <si>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</si>
  <si>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</si>
  <si>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</si>
  <si>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</si>
  <si>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</si>
  <si>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</si>
  <si>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</si>
  <si>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</si>
  <si>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</si>
  <si>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</si>
  <si>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</si>
  <si>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</si>
  <si>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</si>
  <si>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</si>
  <si>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</si>
  <si>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</si>
  <si>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</si>
  <si>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</si>
  <si>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</si>
  <si>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</si>
  <si>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</si>
  <si>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</si>
  <si>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</si>
  <si>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</si>
  <si>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</si>
  <si>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</si>
  <si>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</si>
  <si>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</si>
  <si>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</si>
  <si>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</si>
  <si>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</si>
  <si>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</si>
  <si>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</si>
  <si>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</si>
  <si>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</si>
  <si>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</si>
  <si>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</si>
  <si>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</si>
  <si>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</si>
  <si>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</si>
  <si>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</si>
  <si>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</si>
  <si>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</si>
  <si>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</si>
  <si>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</si>
  <si>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</si>
  <si>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</si>
  <si>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</si>
  <si>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</si>
  <si>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</si>
  <si>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</si>
  <si>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</si>
  <si>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</si>
  <si>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</si>
  <si>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</si>
  <si>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</si>
  <si>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</si>
  <si>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</si>
  <si>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</si>
  <si>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</si>
  <si>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</si>
  <si>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</si>
  <si>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</si>
  <si>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</si>
  <si>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</si>
  <si>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</si>
  <si>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</si>
  <si>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</si>
  <si>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</si>
  <si>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</si>
  <si>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</si>
  <si>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</si>
  <si>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</si>
  <si>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</si>
  <si>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</si>
  <si>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</si>
  <si>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</si>
  <si>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</si>
  <si>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</si>
  <si>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</si>
  <si>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</si>
  <si>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</si>
  <si>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</si>
  <si>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</si>
  <si>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</si>
  <si>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</si>
  <si>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</si>
  <si>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</si>
  <si>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</si>
  <si>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</si>
  <si>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</si>
  <si>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</si>
  <si>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</si>
  <si>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</si>
  <si>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</si>
  <si>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</si>
  <si>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</si>
  <si>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</si>
  <si>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</si>
  <si>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</si>
  <si>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</si>
  <si>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</si>
  <si>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</si>
  <si>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</si>
  <si>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</si>
  <si>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</si>
  <si>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</si>
  <si>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</si>
  <si>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</si>
  <si>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</si>
  <si>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</si>
  <si>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</si>
  <si>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</si>
  <si>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</si>
  <si>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</si>
  <si>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</si>
  <si>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</si>
  <si>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</si>
  <si>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</si>
  <si>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</si>
  <si>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</si>
  <si>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</si>
  <si>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</si>
  <si>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</si>
  <si>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</si>
  <si>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</si>
  <si>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</si>
  <si>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</si>
  <si>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</si>
  <si>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</si>
  <si>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</si>
  <si>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</si>
  <si>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</si>
  <si>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</si>
  <si>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</si>
  <si>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</si>
  <si>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</si>
  <si>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</si>
  <si>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</si>
  <si>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</si>
  <si>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</si>
  <si>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</si>
  <si>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</si>
  <si>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</si>
  <si>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</si>
  <si>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</si>
  <si>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</si>
  <si>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</si>
  <si>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</si>
  <si>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</si>
  <si>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</si>
  <si>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</si>
  <si>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</si>
  <si>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</si>
  <si>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</si>
  <si>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</si>
  <si>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</si>
  <si>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</si>
  <si>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</si>
  <si>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</si>
  <si>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</si>
  <si>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</si>
  <si>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</si>
  <si>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</si>
  <si>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</si>
  <si>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</si>
  <si>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</si>
  <si>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</si>
  <si>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</si>
  <si>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</si>
  <si>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</si>
  <si>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</si>
  <si>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</si>
  <si>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</si>
  <si>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</si>
  <si>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</si>
  <si>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</si>
  <si>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</si>
  <si>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</si>
  <si>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</si>
  <si>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</si>
  <si>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</si>
  <si>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</si>
  <si>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</si>
  <si>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</si>
  <si>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</si>
  <si>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</si>
  <si>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</si>
  <si>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</si>
  <si>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</si>
  <si>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</si>
  <si>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</si>
  <si>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</si>
  <si>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</si>
  <si>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</si>
  <si>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</si>
  <si>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</si>
  <si>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</si>
  <si>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</si>
  <si>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</si>
  <si>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</si>
  <si>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</si>
  <si>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</si>
  <si>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</si>
  <si>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</si>
  <si>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</si>
  <si>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</si>
  <si>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</si>
  <si>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</si>
  <si>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</si>
  <si>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</si>
  <si>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</si>
  <si>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</si>
  <si>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</si>
  <si>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</si>
  <si>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</si>
  <si>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</si>
  <si>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</si>
  <si>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</si>
  <si>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</si>
  <si>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</si>
  <si>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</si>
  <si>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</si>
  <si>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</si>
  <si>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</si>
  <si>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</si>
  <si>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</si>
  <si>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</si>
  <si>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</si>
  <si>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</si>
  <si>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</si>
  <si>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</si>
  <si>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</si>
  <si>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</si>
  <si>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</si>
  <si>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</si>
  <si>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</si>
  <si>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</si>
  <si>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</si>
  <si>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</si>
  <si>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</si>
  <si>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</si>
  <si>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</si>
  <si>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</si>
  <si>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</si>
  <si>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</si>
  <si>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</si>
  <si>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</si>
  <si>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</si>
  <si>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</si>
  <si>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</si>
  <si>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</si>
  <si>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</si>
  <si>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</si>
  <si>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</si>
  <si>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</si>
  <si>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</si>
  <si>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</si>
  <si>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</si>
  <si>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</si>
  <si>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</si>
  <si>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</si>
  <si>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</si>
  <si>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</si>
  <si>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</si>
  <si>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</si>
  <si>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</si>
  <si>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</si>
  <si>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</si>
  <si>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</si>
  <si>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</si>
  <si>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</si>
  <si>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</si>
  <si>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</si>
  <si>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</si>
  <si>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</si>
  <si>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</si>
  <si>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</si>
  <si>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</si>
  <si>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</si>
  <si>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</si>
  <si>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</si>
  <si>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</si>
  <si>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</si>
  <si>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</si>
  <si>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</si>
  <si>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</si>
  <si>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</si>
  <si>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</si>
  <si>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</si>
  <si>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</si>
  <si>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</si>
  <si>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</si>
  <si>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</si>
  <si>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</si>
  <si>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</si>
  <si>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</si>
  <si>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</si>
  <si>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</si>
  <si>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</si>
  <si>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</si>
  <si>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</si>
  <si>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</si>
  <si>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</si>
  <si>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</si>
  <si>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</si>
  <si>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</si>
  <si>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</si>
  <si>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</si>
  <si>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</si>
  <si>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</si>
  <si>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</si>
  <si>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</si>
  <si>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</si>
  <si>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</si>
  <si>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</si>
  <si>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</si>
  <si>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</si>
  <si>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</si>
  <si>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</si>
  <si>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</si>
  <si>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</si>
  <si>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</si>
  <si>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</si>
  <si>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</si>
  <si>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</si>
  <si>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</si>
  <si>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</si>
  <si>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</si>
  <si>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</si>
  <si>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</si>
  <si>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</si>
  <si>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</si>
  <si>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</si>
  <si>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</si>
  <si>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</si>
  <si>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</si>
  <si>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</si>
  <si>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</si>
  <si>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</si>
  <si>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</si>
  <si>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</si>
  <si>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</si>
  <si>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</si>
  <si>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</si>
  <si>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</si>
  <si>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</si>
  <si>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</si>
  <si>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</si>
  <si>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</si>
  <si>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</si>
  <si>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</si>
  <si>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</si>
  <si>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</si>
  <si>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</si>
  <si>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</si>
  <si>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</si>
  <si>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</si>
  <si>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</si>
  <si>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</si>
  <si>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</si>
  <si>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</si>
  <si>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</si>
  <si>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</si>
  <si>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</si>
  <si>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</si>
  <si>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</si>
  <si>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</si>
  <si>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</si>
  <si>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</si>
  <si>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</si>
  <si>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</si>
  <si>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</si>
  <si>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</si>
  <si>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</si>
  <si>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</si>
  <si>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</si>
  <si>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</si>
  <si>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</si>
  <si>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</si>
  <si>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</si>
  <si>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</si>
  <si>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</si>
  <si>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</si>
  <si>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</si>
  <si>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</si>
  <si>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</si>
  <si>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</si>
  <si>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</si>
  <si>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</si>
  <si>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</si>
  <si>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</si>
  <si>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</si>
  <si>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</si>
  <si>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</si>
  <si>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</si>
  <si>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</si>
  <si>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</si>
  <si>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</si>
  <si>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</si>
  <si>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</si>
  <si>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</si>
  <si>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</si>
  <si>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</si>
  <si>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</si>
  <si>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</si>
  <si>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</si>
  <si>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</si>
  <si>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</si>
  <si>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</si>
  <si>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</si>
  <si>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</si>
  <si>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</si>
  <si>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</si>
  <si>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</si>
  <si>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</si>
  <si>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</si>
  <si>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</si>
  <si>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</si>
  <si>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</si>
  <si>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</si>
  <si>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</si>
  <si>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</si>
  <si>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</si>
  <si>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</si>
  <si>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</si>
  <si>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</si>
  <si>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</si>
  <si>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</si>
  <si>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</si>
  <si>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</si>
  <si>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</si>
  <si>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</si>
  <si>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</si>
  <si>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</si>
  <si>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</si>
  <si>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</si>
  <si>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</si>
  <si>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</si>
  <si>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</si>
  <si>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</si>
  <si>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</si>
  <si>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</si>
  <si>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</si>
  <si>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</si>
  <si>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</si>
  <si>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</si>
  <si>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</si>
  <si>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</si>
  <si>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</si>
  <si>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</si>
  <si>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</si>
  <si>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</si>
  <si>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</si>
  <si>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</si>
  <si>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</si>
  <si>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</si>
  <si>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</si>
  <si>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</si>
  <si>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</si>
  <si>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</si>
  <si>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</si>
  <si>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</si>
  <si>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</si>
  <si>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</si>
  <si>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</si>
  <si>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</si>
  <si>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</si>
  <si>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</si>
  <si>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</si>
  <si>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</si>
  <si>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</si>
  <si>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</si>
  <si>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</si>
  <si>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</si>
  <si>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</si>
  <si>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</si>
  <si>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</si>
  <si>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</si>
  <si>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</si>
  <si>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</si>
  <si>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</si>
  <si>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</si>
  <si>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</si>
  <si>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</si>
  <si>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</si>
  <si>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</si>
  <si>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</si>
  <si>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</si>
  <si>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</si>
  <si>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</si>
  <si>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</si>
  <si>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</si>
  <si>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</si>
  <si>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</si>
  <si>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</si>
  <si>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</si>
  <si>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</si>
  <si>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</si>
  <si>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</si>
  <si>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</si>
  <si>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</si>
  <si>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</si>
  <si>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</si>
  <si>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</si>
  <si>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</si>
  <si>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</si>
  <si>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</si>
  <si>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</si>
  <si>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</si>
  <si>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</si>
  <si>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</si>
  <si>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</si>
  <si>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</si>
  <si>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</si>
  <si>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</si>
  <si>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</si>
  <si>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</si>
  <si>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</si>
  <si>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</si>
  <si>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</si>
  <si>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</si>
  <si>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</si>
  <si>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</si>
  <si>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</si>
  <si>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</si>
  <si>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</si>
  <si>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</si>
  <si>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</si>
  <si>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</si>
  <si>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</si>
  <si>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</si>
  <si>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</si>
  <si>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</si>
  <si>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</si>
  <si>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</si>
  <si>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</si>
  <si>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</si>
  <si>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</si>
  <si>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</si>
  <si>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</si>
  <si>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</si>
  <si>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</si>
  <si>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</si>
  <si>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</si>
  <si>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</si>
  <si>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</si>
  <si>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</si>
  <si>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</si>
  <si>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</si>
  <si>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</si>
  <si>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</si>
  <si>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</si>
  <si>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</si>
  <si>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</si>
  <si>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</si>
  <si>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</si>
  <si>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</si>
  <si>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</si>
  <si>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</si>
  <si>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</si>
  <si>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</si>
  <si>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</si>
  <si>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</si>
  <si>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</si>
  <si>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</si>
  <si>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</si>
  <si>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</si>
  <si>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</si>
  <si>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</si>
  <si>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</si>
  <si>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</si>
  <si>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</si>
  <si>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</si>
  <si>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</si>
  <si>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</si>
  <si>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</si>
  <si>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</si>
  <si>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</si>
  <si>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</si>
  <si>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</si>
  <si>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</si>
  <si>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</si>
  <si>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</si>
  <si>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</si>
  <si>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</si>
  <si>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</si>
  <si>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</si>
  <si>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</si>
  <si>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</si>
  <si>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</si>
  <si>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</si>
  <si>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</si>
  <si>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</si>
  <si>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</si>
  <si>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</si>
  <si>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</si>
  <si>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</si>
  <si>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</si>
  <si>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</si>
  <si>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</si>
  <si>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</si>
  <si>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</si>
  <si>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</si>
  <si>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</si>
  <si>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</si>
  <si>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</si>
  <si>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</si>
  <si>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</si>
  <si>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</si>
  <si>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</si>
  <si>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</si>
  <si>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</si>
  <si>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</si>
  <si>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</si>
  <si>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</si>
  <si>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</si>
  <si>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</si>
  <si>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</si>
  <si>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</si>
  <si>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</si>
  <si>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</si>
  <si>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</si>
  <si>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</si>
  <si>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</si>
  <si>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</si>
  <si>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</si>
  <si>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</si>
  <si>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</si>
  <si>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</si>
  <si>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</si>
  <si>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</si>
  <si>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</si>
  <si>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</si>
  <si>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</si>
  <si>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</si>
  <si>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</si>
  <si>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</si>
  <si>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</si>
  <si>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</si>
  <si>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</si>
  <si>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</si>
  <si>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</si>
  <si>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</si>
  <si>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</si>
  <si>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</si>
  <si>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</si>
  <si>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</si>
  <si>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</si>
  <si>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</si>
  <si>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</si>
  <si>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</si>
  <si>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</si>
  <si>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</si>
  <si>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</si>
  <si>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</si>
  <si>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</si>
  <si>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</si>
  <si>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</si>
  <si>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</si>
  <si>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</si>
  <si>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</si>
  <si>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</si>
  <si>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</si>
  <si>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</si>
  <si>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</si>
  <si>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</si>
  <si>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</si>
  <si>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</si>
  <si>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</si>
  <si>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</si>
  <si>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</si>
  <si>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</si>
  <si>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</si>
  <si>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</si>
  <si>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</si>
  <si>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</si>
  <si>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</si>
  <si>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</si>
  <si>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</si>
  <si>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</si>
  <si>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</si>
  <si>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</si>
  <si>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</si>
  <si>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</si>
  <si>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</si>
  <si>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</si>
  <si>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</si>
  <si>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</si>
  <si>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</si>
  <si>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</si>
  <si>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</si>
  <si>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</si>
  <si>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</si>
  <si>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</si>
  <si>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</si>
  <si>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</si>
  <si>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</si>
  <si>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</si>
  <si>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</si>
  <si>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</si>
  <si>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</si>
  <si>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</si>
  <si>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</si>
  <si>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</si>
  <si>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</si>
  <si>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</si>
  <si>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</si>
  <si>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</si>
  <si>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</si>
  <si>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</si>
  <si>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</si>
  <si>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</si>
  <si>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</si>
  <si>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</si>
  <si>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</si>
  <si>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</si>
  <si>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</si>
  <si>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</si>
  <si>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</si>
  <si>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</si>
  <si>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</si>
  <si>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</si>
  <si>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</si>
  <si>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</si>
  <si>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</si>
  <si>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</si>
  <si>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</si>
  <si>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</si>
  <si>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</si>
  <si>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</si>
  <si>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</si>
  <si>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</si>
  <si>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</si>
  <si>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</si>
  <si>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</si>
  <si>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</si>
  <si>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</si>
  <si>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</si>
  <si>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</si>
  <si>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</si>
  <si>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</si>
  <si>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</si>
  <si>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</si>
  <si>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</si>
  <si>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</si>
  <si>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</si>
  <si>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</si>
  <si>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</si>
  <si>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</si>
  <si>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</si>
  <si>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</si>
  <si>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</si>
  <si>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</si>
  <si>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</si>
  <si>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</si>
  <si>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</si>
  <si>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</si>
  <si>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</si>
  <si>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</si>
  <si>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</si>
  <si>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</si>
  <si>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</si>
  <si>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</si>
  <si>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</si>
  <si>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</si>
  <si>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</si>
  <si>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</si>
  <si>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</si>
  <si>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</si>
  <si>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</si>
  <si>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</si>
  <si>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</si>
  <si>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</si>
  <si>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</si>
  <si>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</si>
  <si>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</si>
  <si>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</si>
  <si>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</si>
  <si>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</si>
  <si>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</si>
  <si>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</si>
  <si>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</si>
  <si>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</si>
  <si>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</si>
  <si>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</si>
  <si>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</si>
  <si>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</si>
  <si>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</si>
  <si>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</si>
  <si>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</si>
  <si>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</si>
  <si>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</si>
  <si>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</si>
  <si>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</si>
  <si>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</si>
  <si>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</si>
  <si>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</si>
  <si>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</si>
  <si>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</si>
  <si>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</si>
  <si>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</si>
  <si>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</si>
  <si>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</si>
  <si>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</si>
  <si>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</si>
  <si>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</si>
  <si>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</si>
  <si>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</si>
  <si>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</si>
  <si>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</si>
  <si>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</si>
  <si>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</si>
  <si>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</si>
  <si>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</si>
  <si>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</si>
  <si>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</si>
  <si>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</si>
  <si>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</si>
  <si>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</si>
  <si>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</si>
  <si>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</si>
  <si>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</si>
  <si>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</si>
  <si>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</si>
  <si>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</si>
  <si>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</si>
  <si>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</si>
  <si>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</si>
  <si>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</si>
  <si>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</si>
  <si>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</si>
  <si>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</si>
  <si>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</si>
  <si>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</si>
  <si>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</si>
  <si>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</si>
  <si>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</si>
  <si>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</si>
  <si>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</si>
  <si>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</si>
  <si>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</si>
  <si>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</si>
  <si>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</si>
  <si>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</si>
  <si>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</si>
  <si>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</si>
  <si>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</si>
  <si>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</si>
  <si>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</si>
  <si>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</si>
  <si>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</si>
  <si>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</si>
  <si>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</si>
  <si>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</si>
  <si>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</si>
  <si>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</si>
  <si>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</si>
  <si>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</si>
  <si>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</si>
  <si>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</si>
  <si>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</si>
  <si>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</si>
  <si>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</si>
  <si>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</si>
  <si>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</si>
  <si>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</si>
  <si>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</si>
  <si>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</si>
  <si>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</si>
  <si>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</si>
  <si>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</si>
  <si>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</si>
  <si>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</si>
  <si>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</si>
  <si>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</si>
  <si>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</si>
  <si>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</si>
  <si>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</si>
  <si>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</si>
  <si>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</si>
  <si>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</si>
  <si>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</si>
  <si>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</si>
  <si>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</si>
  <si>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</si>
  <si>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</si>
  <si>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</si>
  <si>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</si>
  <si>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</si>
  <si>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</si>
  <si>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</si>
  <si>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</si>
  <si>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</si>
  <si>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</si>
  <si>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</si>
  <si>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</si>
  <si>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</si>
  <si>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</si>
  <si>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</si>
  <si>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</si>
  <si>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</si>
  <si>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</si>
  <si>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</si>
  <si>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</si>
  <si>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</si>
  <si>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</si>
  <si>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</si>
  <si>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</si>
  <si>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</si>
  <si>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</si>
  <si>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</si>
  <si>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</si>
  <si>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</si>
  <si>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</si>
  <si>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</si>
  <si>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</si>
  <si>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</si>
  <si>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</si>
  <si>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</si>
  <si>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</si>
  <si>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</si>
  <si>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</si>
  <si>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</si>
  <si>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</si>
  <si>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</si>
  <si>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</si>
  <si>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</si>
  <si>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</si>
  <si>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</si>
  <si>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</si>
  <si>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</si>
  <si>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</si>
  <si>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</si>
  <si>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</si>
  <si>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</si>
  <si>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</si>
  <si>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</si>
  <si>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</si>
  <si>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</si>
  <si>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</si>
  <si>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</si>
  <si>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</si>
  <si>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</si>
  <si>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</si>
  <si>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</si>
  <si>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</si>
  <si>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</si>
  <si>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</si>
  <si>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</si>
  <si>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</si>
  <si>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</si>
  <si>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</si>
  <si>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</si>
  <si>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</si>
  <si>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</si>
  <si>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</si>
  <si>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</si>
  <si>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</si>
  <si>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</si>
  <si>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</si>
  <si>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</si>
  <si>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</si>
  <si>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</si>
  <si>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</si>
  <si>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</si>
  <si>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</si>
  <si>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</si>
  <si>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</si>
  <si>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</si>
  <si>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</si>
  <si>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</si>
  <si>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</si>
  <si>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</si>
  <si>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</si>
  <si>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</si>
  <si>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</si>
  <si>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</si>
  <si>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</si>
  <si>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</si>
  <si>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</si>
  <si>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</si>
  <si>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</si>
  <si>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</si>
  <si>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</si>
  <si>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</si>
  <si>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</si>
  <si>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</si>
  <si>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</si>
  <si>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</si>
  <si>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</si>
  <si>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</si>
  <si>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</si>
  <si>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</si>
  <si>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</si>
  <si>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</si>
  <si>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</si>
  <si>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</si>
  <si>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</si>
  <si>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</si>
  <si>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</si>
  <si>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</si>
  <si>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</si>
  <si>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</si>
  <si>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</si>
  <si>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</si>
  <si>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</si>
  <si>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</si>
  <si>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</si>
  <si>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</si>
  <si>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</si>
  <si>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</si>
  <si>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</si>
  <si>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</si>
  <si>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</si>
  <si>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</si>
  <si>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</si>
  <si>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</si>
  <si>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</si>
  <si>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</si>
  <si>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</si>
  <si>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</si>
  <si>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</si>
  <si>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</si>
  <si>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</si>
  <si>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</si>
  <si>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</si>
  <si>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</si>
  <si>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</si>
  <si>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</si>
  <si>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</si>
  <si>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</si>
  <si>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</si>
  <si>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</si>
  <si>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</si>
  <si>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</si>
  <si>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</si>
  <si>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</si>
  <si>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</si>
  <si>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</si>
  <si>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</si>
  <si>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</si>
  <si>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</si>
  <si>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</si>
  <si>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</si>
  <si>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</si>
  <si>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</si>
  <si>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</si>
  <si>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</si>
  <si>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</si>
  <si>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</si>
  <si>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</si>
  <si>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</si>
  <si>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</si>
  <si>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</si>
  <si>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</si>
  <si>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</si>
  <si>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</si>
  <si>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</si>
  <si>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</si>
  <si>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</si>
  <si>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</si>
  <si>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</si>
  <si>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</si>
  <si>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</si>
  <si>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</si>
  <si>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</si>
  <si>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</si>
  <si>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</si>
  <si>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</si>
  <si>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</si>
  <si>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</si>
  <si>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</si>
  <si>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</si>
  <si>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</si>
  <si>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</si>
  <si>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</si>
  <si>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</si>
  <si>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</si>
  <si>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</si>
  <si>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</si>
  <si>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</si>
  <si>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</si>
  <si>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</si>
  <si>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</si>
  <si>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</si>
  <si>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</si>
  <si>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</si>
  <si>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</si>
  <si>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</si>
  <si>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</si>
  <si>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</si>
  <si>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</si>
  <si>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</si>
  <si>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</si>
  <si>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</si>
  <si>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</si>
  <si>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</si>
  <si>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</si>
  <si>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</si>
  <si>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</si>
  <si>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</si>
  <si>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</si>
  <si>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</si>
  <si>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</si>
  <si>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</si>
  <si>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</si>
  <si>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</si>
  <si>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</si>
  <si>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</si>
  <si>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</si>
  <si>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</si>
  <si>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</si>
  <si>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</si>
  <si>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</si>
  <si>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</si>
  <si>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</si>
  <si>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</si>
  <si>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</si>
  <si>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</si>
  <si>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</si>
  <si>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</si>
  <si>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</si>
  <si>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</si>
  <si>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</si>
  <si>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</si>
  <si>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</si>
  <si>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</si>
  <si>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</si>
  <si>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</si>
  <si>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</si>
  <si>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</si>
  <si>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</si>
  <si>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</si>
  <si>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</si>
  <si>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</si>
  <si>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</si>
  <si>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</si>
  <si>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</si>
  <si>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</si>
  <si>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</si>
  <si>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</si>
  <si>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</si>
  <si>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</si>
  <si>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</si>
  <si>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</si>
  <si>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</si>
  <si>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</si>
  <si>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</si>
  <si>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</si>
  <si>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</si>
  <si>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</si>
  <si>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</si>
  <si>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</si>
  <si>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</si>
  <si>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</si>
  <si>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</si>
  <si>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</si>
  <si>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</si>
  <si>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</si>
  <si>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</si>
  <si>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</si>
  <si>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</si>
  <si>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</si>
  <si>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</si>
  <si>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</si>
  <si>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</si>
  <si>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</si>
  <si>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</si>
  <si>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</si>
  <si>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</si>
  <si>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</si>
  <si>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</si>
  <si>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</si>
  <si>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</si>
  <si>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</si>
  <si>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</si>
  <si>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</si>
  <si>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</si>
  <si>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</si>
  <si>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</si>
  <si>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</si>
  <si>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</si>
  <si>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</si>
  <si>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</si>
  <si>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</si>
  <si>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</si>
  <si>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</si>
  <si>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</si>
  <si>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</si>
  <si>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</si>
  <si>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</si>
  <si>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</si>
  <si>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</si>
  <si>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</si>
  <si>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</si>
  <si>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</si>
  <si>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</si>
  <si>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</si>
  <si>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</si>
  <si>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</si>
  <si>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</si>
  <si>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</si>
  <si>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</si>
  <si>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</si>
  <si>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</si>
  <si>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</si>
  <si>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</si>
  <si>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</si>
  <si>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</si>
  <si>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</si>
  <si>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</si>
  <si>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</si>
  <si>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</si>
  <si>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</si>
  <si>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</si>
  <si>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</si>
  <si>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</si>
  <si>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</si>
  <si>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</si>
  <si>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</si>
  <si>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</si>
  <si>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</si>
  <si>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</si>
  <si>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</si>
  <si>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</si>
  <si>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</si>
  <si>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</si>
  <si>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</si>
  <si>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</si>
  <si>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</si>
  <si>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</si>
  <si>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</si>
  <si>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</si>
  <si>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</si>
  <si>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</si>
  <si>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</si>
  <si>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</si>
  <si>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</si>
  <si>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</si>
  <si>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</si>
  <si>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</si>
  <si>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</si>
  <si>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</si>
  <si>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</si>
  <si>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</si>
  <si>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</si>
  <si>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</si>
  <si>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</si>
  <si>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</si>
  <si>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</si>
  <si>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</si>
  <si>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</si>
  <si>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</si>
  <si>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</si>
  <si>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</si>
  <si>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</si>
  <si>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</si>
  <si>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</si>
  <si>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</si>
  <si>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</si>
  <si>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</si>
  <si>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</si>
  <si>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</si>
  <si>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</si>
  <si>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</si>
  <si>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</si>
  <si>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</si>
  <si>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</si>
  <si>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</si>
  <si>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</si>
  <si>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</si>
  <si>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</si>
  <si>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</si>
  <si>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</si>
  <si>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</si>
  <si>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</si>
  <si>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</si>
  <si>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</si>
  <si>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</si>
  <si>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</si>
  <si>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</si>
  <si>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</si>
  <si>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</si>
  <si>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</si>
  <si>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</si>
  <si>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</si>
  <si>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</si>
  <si>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</si>
  <si>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</si>
  <si>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</si>
  <si>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</si>
  <si>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</si>
  <si>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</si>
  <si>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</si>
  <si>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</si>
  <si>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</si>
  <si>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</si>
  <si>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</si>
  <si>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</si>
  <si>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</si>
  <si>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</si>
  <si>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</si>
  <si>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</si>
  <si>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</si>
  <si>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</si>
  <si>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</si>
  <si>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</si>
  <si>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</si>
  <si>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</si>
  <si>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</si>
  <si>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</si>
  <si>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</si>
  <si>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</si>
  <si>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</si>
  <si>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</si>
  <si>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</si>
  <si>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</si>
  <si>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</si>
  <si>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</si>
  <si>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</si>
  <si>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</si>
  <si>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</si>
  <si>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</si>
  <si>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</si>
  <si>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</si>
  <si>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</si>
  <si>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</si>
  <si>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</si>
  <si>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</si>
  <si>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</si>
  <si>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</si>
  <si>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</si>
  <si>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</si>
  <si>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</si>
  <si>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</si>
  <si>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</si>
  <si>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</si>
  <si>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</si>
  <si>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</si>
  <si>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</si>
  <si>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</si>
  <si>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</si>
  <si>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</si>
  <si>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</si>
  <si>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</si>
  <si>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</si>
  <si>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</si>
  <si>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</si>
  <si>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</si>
  <si>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</si>
  <si>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</si>
  <si>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</si>
  <si>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</si>
  <si>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</si>
  <si>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</si>
  <si>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</si>
  <si>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</si>
  <si>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</si>
  <si>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</si>
  <si>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</si>
  <si>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</si>
  <si>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</si>
  <si>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</si>
  <si>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</si>
  <si>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</si>
  <si>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</si>
  <si>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</si>
  <si>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</si>
  <si>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</si>
  <si>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</si>
  <si>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</si>
  <si>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</si>
  <si>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</si>
  <si>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</si>
  <si>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</si>
  <si>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</si>
  <si>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</si>
  <si>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</si>
  <si>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</si>
  <si>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</si>
  <si>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</si>
  <si>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</si>
  <si>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</si>
  <si>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</si>
  <si>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</si>
  <si>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</si>
  <si>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</si>
  <si>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</si>
  <si>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</si>
  <si>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</si>
  <si>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</si>
  <si>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</si>
  <si>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</si>
  <si>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</si>
  <si>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</si>
  <si>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</si>
  <si>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</si>
  <si>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</si>
  <si>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</si>
  <si>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</si>
  <si>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</si>
  <si>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</si>
  <si>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</si>
  <si>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</si>
  <si>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</si>
  <si>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</si>
  <si>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</si>
  <si>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</si>
  <si>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</si>
  <si>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</si>
  <si>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</si>
  <si>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</si>
  <si>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</si>
  <si>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</si>
  <si>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</si>
  <si>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</si>
  <si>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</si>
  <si>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</si>
  <si>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</si>
  <si>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</si>
  <si>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</si>
  <si>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</si>
  <si>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</si>
  <si>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</si>
  <si>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</si>
  <si>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</si>
  <si>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</si>
  <si>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</si>
  <si>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</si>
  <si>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</si>
  <si>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</si>
  <si>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</si>
  <si>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</si>
  <si>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</si>
  <si>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</si>
  <si>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</si>
  <si>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</si>
  <si>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</si>
  <si>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</si>
  <si>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</si>
  <si>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</si>
  <si>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</si>
  <si>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</si>
  <si>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</si>
  <si>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</si>
  <si>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</si>
  <si>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</si>
  <si>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</si>
  <si>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</si>
  <si>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</si>
  <si>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</si>
  <si>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</si>
  <si>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</si>
  <si>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</si>
  <si>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</si>
  <si>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</si>
  <si>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</si>
  <si>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</si>
  <si>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</si>
  <si>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</si>
  <si>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</si>
  <si>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</si>
  <si>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</si>
  <si>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</si>
  <si>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</si>
  <si>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</si>
  <si>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</si>
  <si>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</si>
  <si>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</si>
  <si>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</si>
  <si>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</si>
  <si>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</si>
  <si>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</si>
  <si>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</si>
  <si>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</si>
  <si>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</si>
  <si>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</si>
  <si>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</si>
  <si>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</si>
  <si>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</si>
  <si>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</si>
  <si>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</si>
  <si>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</si>
  <si>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</si>
  <si>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</si>
  <si>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</si>
  <si>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</si>
  <si>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</si>
  <si>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</si>
  <si>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</si>
  <si>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</si>
  <si>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</si>
  <si>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</si>
  <si>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</si>
  <si>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</si>
  <si>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</si>
  <si>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</si>
  <si>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</si>
  <si>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</si>
  <si>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</si>
  <si>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</si>
  <si>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</si>
  <si>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</si>
  <si>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</si>
  <si>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</si>
  <si>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</si>
  <si>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</si>
  <si>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</si>
  <si>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</si>
  <si>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</si>
  <si>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</si>
  <si>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</si>
  <si>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</si>
  <si>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</si>
  <si>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</si>
  <si>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</si>
  <si>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</si>
  <si>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</si>
  <si>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</si>
  <si>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</si>
  <si>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</si>
  <si>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</si>
  <si>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</si>
  <si>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</si>
  <si>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</si>
  <si>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</si>
  <si>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</si>
  <si>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</si>
  <si>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</si>
  <si>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</si>
  <si>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</si>
  <si>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</si>
  <si>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</si>
  <si>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</si>
  <si>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</si>
  <si>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</si>
  <si>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</si>
  <si>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</si>
  <si>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</si>
  <si>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</si>
  <si>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</si>
  <si>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</si>
  <si>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</si>
  <si>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</si>
  <si>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</si>
  <si>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</si>
  <si>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</si>
  <si>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</si>
  <si>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</si>
  <si>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</si>
  <si>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</si>
  <si>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</si>
  <si>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</si>
  <si>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</si>
  <si>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</si>
  <si>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</si>
  <si>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</si>
  <si>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</si>
  <si>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</si>
  <si>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</si>
  <si>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</si>
  <si>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</si>
  <si>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</si>
  <si>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</si>
  <si>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</si>
  <si>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</si>
  <si>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</si>
  <si>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</si>
  <si>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</si>
  <si>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</si>
  <si>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</si>
  <si>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</si>
  <si>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</si>
  <si>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</si>
  <si>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</si>
  <si>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</si>
  <si>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</si>
  <si>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</si>
  <si>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</si>
  <si>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</si>
  <si>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</si>
  <si>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</si>
  <si>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</si>
  <si>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</si>
  <si>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</si>
  <si>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</si>
  <si>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</si>
  <si>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</si>
  <si>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</si>
  <si>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</si>
  <si>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</si>
  <si>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</si>
  <si>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</si>
  <si>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</si>
  <si>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</si>
  <si>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</si>
  <si>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</si>
  <si>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</si>
  <si>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</si>
  <si>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</si>
  <si>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</si>
  <si>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</si>
  <si>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</si>
  <si>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</si>
  <si>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</si>
  <si>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</si>
  <si>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</si>
  <si>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</si>
  <si>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</si>
  <si>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</si>
  <si>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</si>
  <si>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</si>
  <si>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</si>
  <si>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</si>
  <si>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</si>
  <si>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</si>
  <si>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</si>
  <si>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</si>
  <si>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</si>
  <si>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</si>
  <si>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</si>
  <si>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</si>
  <si>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</si>
  <si>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</si>
  <si>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</si>
  <si>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</si>
  <si>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</si>
  <si>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</si>
  <si>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</si>
  <si>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</si>
  <si>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</si>
  <si>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</si>
  <si>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</si>
  <si>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</si>
  <si>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</si>
  <si>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</si>
  <si>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</si>
  <si>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</si>
  <si>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</si>
  <si>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</si>
  <si>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</si>
  <si>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</si>
  <si>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</si>
  <si>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</si>
  <si>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</si>
  <si>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</si>
  <si>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</si>
  <si>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</si>
  <si>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</si>
  <si>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</si>
  <si>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</si>
  <si>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</si>
  <si>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</si>
  <si>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</si>
  <si>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</si>
  <si>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</si>
  <si>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</si>
  <si>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</si>
  <si>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</si>
  <si>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</si>
  <si>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</si>
  <si>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</si>
  <si>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</si>
  <si>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</si>
  <si>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</si>
  <si>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</si>
  <si>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</si>
  <si>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</si>
  <si>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</si>
  <si>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</si>
  <si>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</si>
  <si>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</si>
  <si>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</si>
  <si>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</si>
  <si>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</si>
  <si>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</si>
  <si>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</si>
  <si>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</si>
  <si>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</si>
  <si>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</si>
  <si>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</si>
  <si>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</si>
  <si>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</si>
  <si>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</si>
  <si>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</si>
  <si>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</si>
  <si>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</si>
  <si>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</si>
  <si>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</si>
  <si>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</si>
  <si>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</si>
  <si>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</si>
  <si>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</si>
  <si>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</si>
  <si>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</si>
  <si>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</si>
  <si>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</si>
  <si>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</si>
  <si>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</si>
  <si>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</si>
  <si>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</si>
  <si>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</si>
  <si>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</si>
  <si>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</si>
  <si>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</si>
  <si>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</si>
  <si>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</si>
  <si>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</si>
  <si>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</si>
  <si>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</si>
  <si>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</si>
  <si>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</si>
  <si>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</si>
  <si>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</si>
  <si>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</si>
  <si>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</si>
  <si>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</si>
  <si>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</si>
  <si>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</si>
  <si>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</si>
  <si>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</si>
  <si>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</si>
  <si>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</si>
  <si>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</si>
  <si>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</si>
  <si>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</si>
  <si>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</si>
  <si>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</si>
  <si>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</si>
  <si>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</si>
  <si>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</si>
  <si>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</si>
  <si>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</si>
  <si>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</si>
  <si>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</si>
  <si>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</si>
  <si>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</si>
  <si>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</si>
  <si>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</si>
  <si>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</si>
  <si>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</si>
  <si>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</si>
  <si>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</si>
  <si>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</si>
  <si>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</si>
  <si>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</si>
  <si>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</si>
  <si>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</si>
  <si>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</si>
  <si>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</si>
  <si>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</si>
  <si>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</si>
  <si>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</si>
  <si>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</si>
  <si>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</si>
  <si>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</si>
  <si>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</si>
  <si>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</si>
  <si>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</si>
  <si>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</si>
  <si>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</si>
  <si>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</si>
  <si>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</si>
  <si>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</si>
  <si>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</si>
  <si>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</si>
  <si>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</si>
  <si>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</si>
  <si>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</si>
  <si>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</si>
  <si>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</si>
  <si>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</si>
  <si>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</si>
  <si>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</si>
  <si>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</si>
  <si>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</si>
  <si>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</si>
  <si>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</si>
  <si>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</si>
  <si>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</si>
  <si>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</si>
  <si>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</si>
  <si>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</si>
  <si>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</si>
  <si>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</si>
  <si>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</si>
  <si>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</si>
  <si>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</si>
  <si>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</si>
  <si>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</si>
  <si>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</si>
  <si>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</si>
  <si>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</si>
  <si>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</si>
  <si>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</si>
  <si>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</si>
  <si>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</si>
  <si>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</si>
  <si>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</si>
  <si>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</si>
  <si>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</si>
  <si>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</si>
  <si>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</si>
  <si>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</si>
  <si>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</si>
  <si>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</si>
  <si>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</si>
  <si>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</si>
  <si>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</si>
  <si>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</si>
  <si>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</si>
  <si>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</si>
  <si>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</si>
  <si>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</si>
  <si>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</si>
  <si>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</si>
  <si>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</si>
  <si>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</si>
  <si>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</si>
  <si>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</si>
  <si>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</si>
  <si>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</si>
  <si>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</si>
  <si>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</si>
  <si>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</si>
  <si>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</si>
  <si>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</si>
  <si>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</si>
  <si>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</si>
  <si>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</si>
  <si>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</si>
  <si>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</si>
  <si>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</si>
  <si>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</si>
  <si>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</si>
  <si>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</si>
  <si>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</si>
  <si>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</si>
  <si>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</si>
  <si>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</si>
  <si>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</si>
  <si>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</si>
  <si>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</si>
  <si>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</si>
  <si>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</si>
  <si>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</si>
  <si>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</si>
  <si>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</si>
  <si>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</si>
  <si>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</si>
  <si>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</si>
  <si>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</si>
  <si>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</si>
  <si>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</si>
  <si>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</si>
  <si>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</si>
  <si>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</si>
  <si>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</si>
  <si>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</si>
  <si>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</si>
  <si>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</si>
  <si>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</si>
  <si>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</si>
  <si>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</si>
  <si>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</si>
  <si>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</si>
  <si>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</si>
  <si>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</si>
  <si>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</si>
  <si>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</si>
  <si>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</si>
  <si>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</si>
  <si>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</si>
  <si>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</si>
  <si>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</si>
  <si>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</si>
  <si>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</si>
  <si>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</si>
  <si>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</si>
  <si>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</si>
  <si>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</si>
  <si>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</si>
  <si>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</si>
  <si>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</si>
  <si>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</si>
  <si>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</si>
  <si>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</si>
  <si>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</si>
  <si>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</si>
  <si>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</si>
  <si>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</si>
  <si>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</si>
  <si>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</si>
  <si>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</si>
  <si>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</si>
  <si>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</si>
  <si>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</si>
  <si>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</si>
  <si>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</si>
  <si>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</si>
  <si>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</si>
  <si>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</si>
  <si>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</si>
  <si>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</si>
  <si>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</si>
  <si>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</si>
  <si>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</si>
  <si>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</si>
  <si>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</si>
  <si>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</si>
  <si>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</si>
  <si>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</si>
  <si>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</si>
  <si>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</si>
  <si>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</si>
  <si>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</si>
  <si>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</si>
  <si>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</si>
  <si>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</si>
  <si>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</si>
  <si>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</si>
  <si>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</si>
  <si>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</si>
  <si>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</si>
  <si>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</si>
  <si>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</si>
  <si>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</si>
  <si>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</si>
  <si>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</si>
  <si>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</si>
  <si>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</si>
  <si>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</si>
  <si>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</si>
  <si>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</si>
  <si>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</si>
  <si>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</si>
  <si>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</si>
  <si>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</si>
  <si>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</si>
  <si>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</si>
  <si>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</si>
  <si>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</si>
  <si>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</si>
  <si>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</si>
  <si>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</si>
  <si>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</si>
  <si>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</si>
  <si>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</si>
  <si>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</si>
  <si>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</si>
  <si>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</si>
  <si>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</si>
  <si>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</si>
  <si>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</si>
  <si>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</si>
  <si>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</si>
  <si>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</si>
  <si>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</si>
  <si>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</si>
  <si>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</si>
  <si>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</si>
  <si>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</si>
  <si>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</si>
  <si>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</si>
  <si>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</si>
  <si>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</si>
  <si>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</si>
  <si>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</si>
  <si>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</si>
  <si>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</si>
  <si>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</si>
  <si>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</si>
  <si>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</si>
  <si>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</si>
  <si>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</si>
  <si>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</si>
  <si>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</si>
  <si>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</si>
  <si>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</si>
  <si>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</si>
  <si>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</si>
  <si>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</si>
  <si>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</si>
  <si>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</si>
  <si>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</si>
  <si>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</si>
  <si>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</si>
  <si>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</si>
  <si>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</si>
  <si>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</si>
  <si>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</si>
  <si>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</si>
  <si>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</si>
  <si>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</si>
  <si>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</si>
  <si>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</si>
  <si>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</si>
  <si>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</si>
  <si>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</si>
  <si>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</si>
  <si>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</si>
  <si>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</si>
  <si>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</si>
  <si>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</si>
  <si>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</si>
  <si>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</si>
  <si>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</si>
  <si>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</si>
  <si>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</si>
  <si>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</si>
  <si>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</si>
  <si>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</si>
  <si>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</si>
  <si>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</si>
  <si>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</si>
  <si>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</si>
  <si>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</si>
  <si>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</si>
  <si>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</si>
  <si>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</si>
  <si>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</si>
  <si>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</si>
  <si>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</si>
  <si>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</si>
  <si>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</si>
  <si>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</si>
  <si>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</si>
  <si>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</si>
  <si>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</si>
  <si>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</si>
  <si>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</si>
  <si>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</si>
  <si>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</si>
  <si>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</si>
  <si>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</si>
  <si>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</si>
  <si>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</si>
  <si>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</si>
  <si>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</si>
  <si>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</si>
  <si>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</si>
  <si>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</si>
  <si>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</si>
  <si>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</si>
  <si>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</si>
  <si>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</si>
  <si>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</si>
  <si>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</si>
  <si>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</si>
  <si>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</si>
  <si>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</si>
  <si>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</si>
  <si>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</si>
  <si>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</si>
  <si>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</si>
  <si>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</si>
  <si>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</si>
  <si>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</si>
  <si>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</si>
  <si>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</si>
  <si>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</si>
  <si>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</si>
  <si>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</si>
  <si>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</si>
  <si>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</si>
  <si>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</si>
  <si>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</si>
  <si>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</si>
  <si>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</si>
  <si>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</si>
  <si>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</si>
  <si>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</si>
  <si>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</si>
  <si>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</si>
  <si>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</si>
  <si>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</si>
  <si>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</si>
  <si>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</si>
  <si>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</si>
  <si>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</si>
  <si>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</si>
  <si>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</si>
  <si>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</si>
  <si>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</si>
  <si>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</si>
  <si>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</si>
  <si>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</si>
  <si>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</si>
  <si>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</si>
  <si>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</si>
  <si>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</si>
  <si>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</si>
  <si>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</si>
  <si>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</si>
  <si>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</si>
  <si>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</si>
  <si>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</si>
  <si>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</si>
  <si>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</si>
  <si>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</si>
  <si>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</si>
  <si>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</si>
  <si>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</si>
  <si>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</si>
  <si>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</si>
  <si>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</si>
  <si>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</si>
  <si>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</si>
  <si>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</si>
  <si>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</si>
  <si>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</si>
  <si>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</si>
  <si>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</si>
  <si>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</si>
  <si>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</si>
  <si>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</si>
  <si>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</si>
  <si>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</si>
  <si>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</si>
  <si>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</si>
  <si>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</si>
  <si>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</si>
  <si>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</si>
  <si>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</si>
  <si>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</si>
  <si>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</si>
  <si>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</si>
  <si>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</si>
  <si>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</si>
  <si>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</si>
  <si>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</si>
  <si>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</si>
  <si>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</si>
  <si>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</si>
  <si>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</si>
  <si>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</si>
  <si>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</si>
  <si>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</si>
  <si>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</si>
  <si>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</si>
  <si>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</si>
  <si>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</si>
  <si>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</si>
  <si>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</si>
  <si>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</si>
  <si>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</si>
  <si>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</si>
  <si>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</si>
  <si>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</si>
  <si>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</si>
  <si>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</si>
  <si>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</si>
  <si>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</si>
  <si>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</si>
  <si>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</si>
  <si>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</si>
  <si>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</si>
  <si>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</si>
  <si>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</si>
  <si>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</si>
  <si>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</si>
  <si>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</si>
  <si>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</si>
  <si>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</si>
  <si>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</si>
  <si>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</si>
  <si>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</si>
  <si>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</si>
  <si>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</si>
  <si>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</si>
  <si>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</si>
  <si>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</si>
  <si>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</si>
  <si>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</si>
  <si>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</si>
  <si>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</si>
  <si>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</si>
  <si>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</si>
  <si>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</si>
  <si>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</si>
  <si>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</si>
  <si>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</si>
  <si>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</si>
  <si>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</si>
  <si>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</si>
  <si>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</si>
  <si>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</si>
  <si>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</si>
  <si>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</si>
  <si>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</si>
  <si>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</si>
  <si>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</si>
  <si>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</si>
  <si>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</si>
  <si>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</si>
  <si>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</si>
  <si>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</si>
  <si>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</si>
  <si>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</si>
  <si>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</si>
  <si>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</si>
  <si>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</si>
  <si>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</si>
  <si>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</si>
  <si>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</si>
  <si>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</si>
  <si>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</si>
  <si>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</si>
  <si>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</si>
  <si>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</si>
  <si>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</si>
  <si>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</si>
  <si>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</si>
  <si>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</si>
  <si>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</si>
  <si>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</si>
  <si>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</si>
  <si>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</si>
  <si>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</si>
  <si>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</si>
  <si>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</si>
  <si>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</si>
  <si>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</si>
  <si>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</si>
  <si>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</si>
  <si>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</si>
  <si>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</si>
  <si>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</si>
  <si>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</si>
  <si>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</si>
  <si>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</si>
  <si>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</si>
  <si>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</si>
  <si>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</si>
  <si>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</si>
  <si>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</si>
  <si>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</si>
  <si>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</si>
  <si>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</si>
  <si>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</si>
  <si>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</si>
  <si>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</si>
  <si>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</si>
  <si>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</si>
  <si>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</si>
  <si>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</si>
  <si>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</si>
  <si>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</si>
  <si>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</si>
  <si>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</si>
  <si>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</si>
  <si>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</si>
  <si>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</si>
  <si>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</si>
  <si>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</si>
  <si>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</si>
  <si>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</si>
  <si>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</si>
  <si>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</si>
  <si>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</si>
  <si>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</si>
  <si>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</si>
  <si>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</si>
  <si>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</si>
  <si>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</si>
  <si>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</si>
  <si>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</si>
  <si>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</si>
  <si>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</si>
  <si>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</si>
  <si>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</si>
  <si>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</si>
  <si>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</si>
  <si>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</si>
  <si>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</si>
  <si>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</si>
  <si>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</si>
  <si>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</si>
  <si>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</si>
  <si>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</si>
  <si>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</si>
  <si>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</si>
  <si>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</si>
  <si>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</si>
  <si>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</si>
  <si>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</si>
  <si>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</si>
  <si>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</si>
  <si>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</si>
  <si>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</si>
  <si>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</si>
  <si>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</si>
  <si>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</si>
  <si>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</si>
  <si>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</si>
  <si>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</si>
  <si>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</si>
  <si>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</si>
  <si>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</si>
  <si>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</si>
  <si>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</si>
  <si>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</si>
  <si>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</si>
  <si>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</si>
  <si>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</si>
  <si>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</si>
  <si>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</si>
  <si>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</si>
  <si>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</si>
  <si>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</si>
  <si>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</si>
  <si>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</si>
  <si>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</si>
  <si>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</si>
  <si>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</si>
  <si>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</si>
  <si>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</si>
  <si>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</si>
  <si>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</si>
  <si>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</si>
  <si>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</si>
  <si>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</si>
  <si>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</si>
  <si>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</si>
  <si>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</si>
  <si>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</si>
  <si>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</si>
  <si>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</si>
  <si>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</si>
  <si>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</si>
  <si>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</si>
  <si>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</si>
  <si>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</si>
  <si>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</si>
  <si>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</si>
  <si>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</si>
  <si>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</si>
  <si>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</si>
  <si>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</si>
  <si>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</si>
  <si>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</si>
  <si>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</si>
  <si>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</si>
  <si>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</si>
  <si>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</si>
  <si>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</si>
  <si>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</si>
  <si>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</si>
  <si>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</si>
  <si>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</si>
  <si>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</si>
  <si>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</si>
  <si>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</si>
  <si>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</si>
  <si>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</si>
  <si>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</si>
  <si>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</si>
  <si>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</si>
  <si>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</si>
  <si>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</si>
  <si>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</si>
  <si>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</si>
  <si>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</si>
  <si>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</si>
  <si>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</si>
  <si>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</si>
  <si>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</si>
  <si>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</si>
  <si>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</si>
  <si>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</si>
  <si>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</si>
  <si>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</si>
  <si>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</si>
  <si>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</si>
  <si>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</si>
  <si>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</si>
  <si>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</si>
  <si>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</si>
  <si>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</si>
  <si>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</si>
  <si>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</si>
  <si>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</si>
  <si>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</si>
  <si>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</si>
  <si>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</si>
  <si>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</si>
  <si>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</si>
  <si>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</si>
  <si>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</si>
  <si>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</si>
  <si>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</si>
  <si>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</si>
  <si>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</si>
  <si>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</si>
  <si>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</si>
  <si>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</si>
  <si>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</si>
  <si>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</si>
  <si>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</si>
  <si>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</si>
  <si>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</si>
  <si>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</si>
  <si>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</si>
  <si>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</si>
  <si>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</si>
  <si>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</si>
  <si>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</si>
  <si>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</si>
  <si>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</si>
  <si>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</si>
  <si>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</si>
  <si>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</si>
  <si>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</si>
  <si>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</si>
  <si>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</si>
  <si>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</si>
  <si>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</si>
  <si>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</si>
  <si>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</si>
  <si>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</si>
  <si>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</si>
  <si>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</si>
  <si>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</si>
  <si>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</si>
  <si>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</si>
  <si>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</si>
  <si>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</si>
  <si>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</si>
  <si>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</si>
  <si>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</si>
  <si>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</si>
  <si>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</si>
  <si>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</si>
  <si>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</si>
  <si>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</si>
  <si>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</si>
  <si>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</si>
  <si>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</si>
  <si>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</si>
  <si>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</si>
  <si>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</si>
  <si>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</si>
  <si>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</si>
  <si>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</si>
  <si>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</si>
  <si>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</si>
  <si>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</si>
  <si>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</si>
  <si>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</si>
  <si>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</si>
  <si>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</si>
  <si>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</si>
  <si>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</si>
  <si>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</si>
  <si>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</si>
  <si>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</si>
  <si>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</si>
  <si>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</si>
  <si>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</si>
  <si>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</si>
  <si>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</si>
  <si>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</si>
  <si>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</si>
  <si>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</si>
  <si>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</si>
  <si>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</si>
  <si>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</si>
  <si>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</si>
  <si>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</si>
  <si>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</si>
  <si>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</si>
  <si>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</si>
  <si>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</si>
  <si>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</si>
  <si>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</si>
  <si>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</si>
  <si>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</si>
  <si>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</si>
  <si>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</si>
  <si>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</si>
  <si>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</si>
  <si>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</si>
  <si>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</si>
  <si>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</si>
  <si>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</si>
  <si>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</si>
  <si>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</si>
  <si>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</si>
  <si>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</si>
  <si>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</si>
  <si>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</si>
  <si>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</si>
  <si>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</si>
  <si>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</si>
  <si>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</si>
  <si>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</si>
  <si>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</si>
  <si>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</si>
  <si>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</si>
  <si>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</si>
  <si>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</si>
  <si>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</si>
  <si>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</si>
  <si>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</si>
  <si>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</si>
  <si>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</si>
  <si>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</si>
  <si>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</si>
  <si>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</si>
  <si>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</si>
  <si>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</si>
  <si>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</si>
  <si>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</si>
  <si>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</si>
  <si>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</si>
  <si>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</si>
  <si>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</si>
  <si>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</si>
  <si>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</si>
  <si>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</si>
  <si>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</si>
  <si>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</si>
  <si>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</si>
  <si>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</si>
  <si>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</si>
  <si>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</si>
  <si>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</si>
  <si>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</si>
  <si>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</si>
  <si>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</si>
  <si>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</si>
  <si>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</si>
  <si>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</si>
  <si>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</si>
  <si>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</si>
  <si>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</si>
  <si>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</si>
  <si>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</si>
  <si>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</si>
  <si>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</si>
  <si>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</si>
  <si>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</si>
  <si>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</si>
  <si>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</si>
  <si>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</si>
  <si>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</si>
  <si>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</si>
  <si>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</si>
  <si>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</si>
  <si>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</si>
  <si>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</si>
  <si>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</si>
  <si>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</si>
  <si>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</si>
  <si>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</si>
  <si>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</si>
  <si>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</si>
  <si>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</si>
  <si>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</si>
  <si>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</si>
  <si>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</si>
  <si>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</si>
  <si>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</si>
  <si>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</si>
  <si>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</si>
  <si>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</si>
  <si>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</si>
  <si>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</si>
  <si>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</si>
  <si>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</si>
  <si>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</si>
  <si>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</si>
  <si>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</si>
  <si>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</si>
  <si>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</si>
  <si>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</si>
  <si>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</si>
  <si>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</si>
  <si>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</si>
  <si>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</si>
  <si>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</si>
  <si>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</si>
  <si>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</si>
  <si>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</si>
  <si>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</si>
  <si>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</si>
  <si>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</si>
  <si>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</si>
  <si>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</si>
  <si>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</si>
  <si>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</si>
  <si>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</si>
  <si>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</si>
  <si>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</si>
  <si>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</si>
  <si>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</si>
  <si>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</si>
  <si>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</si>
  <si>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</si>
  <si>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</si>
  <si>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</si>
  <si>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</si>
  <si>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</si>
  <si>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</si>
  <si>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</si>
  <si>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</si>
  <si>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</si>
  <si>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</si>
  <si>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</si>
  <si>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</si>
  <si>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</si>
  <si>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</si>
  <si>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</si>
  <si>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</si>
  <si>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</si>
  <si>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</si>
  <si>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</si>
  <si>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</si>
  <si>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</si>
  <si>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</si>
  <si>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</si>
  <si>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</si>
  <si>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</si>
  <si>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</si>
  <si>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</si>
  <si>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</si>
  <si>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</si>
  <si>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</si>
  <si>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</si>
  <si>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</si>
  <si>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</si>
  <si>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</si>
  <si>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</si>
  <si>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</si>
  <si>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</si>
  <si>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</si>
  <si>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</si>
  <si>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</si>
  <si>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</si>
  <si>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</si>
  <si>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</si>
  <si>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</si>
  <si>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</si>
  <si>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</si>
  <si>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</si>
  <si>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</si>
  <si>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</si>
  <si>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</si>
  <si>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</si>
  <si>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</si>
  <si>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</si>
  <si>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</si>
  <si>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</si>
  <si>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</si>
  <si>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</si>
  <si>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</si>
  <si>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</si>
  <si>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</si>
  <si>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</si>
  <si>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</si>
  <si>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</si>
  <si>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</si>
  <si>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</si>
  <si>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</si>
  <si>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</si>
  <si>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</si>
  <si>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</si>
  <si>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</si>
  <si>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</si>
  <si>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</si>
  <si>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</si>
  <si>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</si>
  <si>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</si>
  <si>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</si>
  <si>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</si>
  <si>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</si>
  <si>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</si>
  <si>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</si>
  <si>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</si>
  <si>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</si>
  <si>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</si>
  <si>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</si>
  <si>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</si>
  <si>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</si>
  <si>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</si>
  <si>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</si>
  <si>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</si>
  <si>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</si>
  <si>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</si>
  <si>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</si>
  <si>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</si>
  <si>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</si>
  <si>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</si>
  <si>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</si>
  <si>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</si>
  <si>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</si>
  <si>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</si>
  <si>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</si>
  <si>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</si>
  <si>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</si>
  <si>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</si>
  <si>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</si>
  <si>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</si>
  <si>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</si>
  <si>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</si>
  <si>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</si>
  <si>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</si>
  <si>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</si>
  <si>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</si>
  <si>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</si>
  <si>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</si>
  <si>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</si>
  <si>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</si>
  <si>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</si>
  <si>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</si>
  <si>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</si>
  <si>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</si>
  <si>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</si>
  <si>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</si>
  <si>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</si>
  <si>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</si>
  <si>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</si>
  <si>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</si>
  <si>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</si>
  <si>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</si>
  <si>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</si>
  <si>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</si>
  <si>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</si>
  <si>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</si>
  <si>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</si>
  <si>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</si>
  <si>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</si>
  <si>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</si>
  <si>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</si>
  <si>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</si>
  <si>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</si>
  <si>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</si>
  <si>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</si>
  <si>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</si>
  <si>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</si>
  <si>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</si>
  <si>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</si>
  <si>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</si>
  <si>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</si>
  <si>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</si>
  <si>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</si>
  <si>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</si>
  <si>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</si>
  <si>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</si>
  <si>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</si>
  <si>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</si>
  <si>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</si>
  <si>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</si>
  <si>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</si>
  <si>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</si>
  <si>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</si>
  <si>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</si>
  <si>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</si>
  <si>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</si>
  <si>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</si>
  <si>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</si>
  <si>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</si>
  <si>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</si>
  <si>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</si>
  <si>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</si>
  <si>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</si>
  <si>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</si>
  <si>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</si>
  <si>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</si>
  <si>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</si>
  <si>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</si>
  <si>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</si>
  <si>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</si>
  <si>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</si>
  <si>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</si>
  <si>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</si>
  <si>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</si>
  <si>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</si>
  <si>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</si>
  <si>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</si>
  <si>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</si>
  <si>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</si>
  <si>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</si>
  <si>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</si>
  <si>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</si>
  <si>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</si>
  <si>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</si>
  <si>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</si>
  <si>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</si>
  <si>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</si>
  <si>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</si>
  <si>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</si>
  <si>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</si>
  <si>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</si>
  <si>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</si>
  <si>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</si>
  <si>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</si>
  <si>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</si>
  <si>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</si>
  <si>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</si>
  <si>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</si>
  <si>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</si>
  <si>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</si>
  <si>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</si>
  <si>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</si>
  <si>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</si>
  <si>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</si>
  <si>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</si>
  <si>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</si>
  <si>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</si>
  <si>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</si>
  <si>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</si>
  <si>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</si>
  <si>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</si>
  <si>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</si>
  <si>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</si>
  <si>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</si>
  <si>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</si>
  <si>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</si>
  <si>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</si>
  <si>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</si>
  <si>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</si>
  <si>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</si>
  <si>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</si>
  <si>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</si>
  <si>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</si>
  <si>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</si>
  <si>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</si>
  <si>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</si>
  <si>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</si>
  <si>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</si>
  <si>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</si>
  <si>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</si>
  <si>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</si>
  <si>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</si>
  <si>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</si>
  <si>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</si>
  <si>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</si>
  <si>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</si>
  <si>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</si>
  <si>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</si>
  <si>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</si>
  <si>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</si>
  <si>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</si>
  <si>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</si>
  <si>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</si>
  <si>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</si>
  <si>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</si>
  <si>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</si>
  <si>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</si>
  <si>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</si>
  <si>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</si>
  <si>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</si>
  <si>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</si>
  <si>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</si>
  <si>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</si>
  <si>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</si>
  <si>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</si>
  <si>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</si>
  <si>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</si>
  <si>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</si>
  <si>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</si>
  <si>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</si>
  <si>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</si>
  <si>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</si>
  <si>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</si>
  <si>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</si>
  <si>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</si>
  <si>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</si>
  <si>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</si>
  <si>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</si>
  <si>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</si>
  <si>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</si>
  <si>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</si>
  <si>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</si>
  <si>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</si>
  <si>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</si>
  <si>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</si>
  <si>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</si>
  <si>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</si>
  <si>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</si>
  <si>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</si>
  <si>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</si>
  <si>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</si>
  <si>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</si>
  <si>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</si>
  <si>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</si>
  <si>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</si>
  <si>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</si>
  <si>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</si>
  <si>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</si>
  <si>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</si>
  <si>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</si>
  <si>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</si>
  <si>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</si>
  <si>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</si>
  <si>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</si>
  <si>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</si>
  <si>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</si>
  <si>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</si>
  <si>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</si>
  <si>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</si>
  <si>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</si>
  <si>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</si>
  <si>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</si>
  <si>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</si>
  <si>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</si>
  <si>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</si>
  <si>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</si>
  <si>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</si>
  <si>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</si>
  <si>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</si>
  <si>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</si>
  <si>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</si>
  <si>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</si>
  <si>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</si>
  <si>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</si>
  <si>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</si>
  <si>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</si>
  <si>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</si>
  <si>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</si>
  <si>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</si>
  <si>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</si>
  <si>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</si>
  <si>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</si>
  <si>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</si>
  <si>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</si>
  <si>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</si>
  <si>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</si>
  <si>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</si>
  <si>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</si>
  <si>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</si>
  <si>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</si>
  <si>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</si>
  <si>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</si>
  <si>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</si>
  <si>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</si>
  <si>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</si>
  <si>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</si>
  <si>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</si>
  <si>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</si>
  <si>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</si>
  <si>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</si>
  <si>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</si>
  <si>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</si>
  <si>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</si>
  <si>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</si>
  <si>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</si>
  <si>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</si>
  <si>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</si>
  <si>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</si>
  <si>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</si>
  <si>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</si>
  <si>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</si>
  <si>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</si>
  <si>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</si>
  <si>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</si>
  <si>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</si>
  <si>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</si>
  <si>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</si>
  <si>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</si>
  <si>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</si>
  <si>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</si>
  <si>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</si>
  <si>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</si>
  <si>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</si>
  <si>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</si>
  <si>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</si>
  <si>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</si>
  <si>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</si>
  <si>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</si>
  <si>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</si>
  <si>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</si>
  <si>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</si>
  <si>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</si>
  <si>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</si>
  <si>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</si>
  <si>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</si>
  <si>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</si>
  <si>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</si>
  <si>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</si>
  <si>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</si>
  <si>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</si>
  <si>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</si>
  <si>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</si>
  <si>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</si>
  <si>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</si>
  <si>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</si>
  <si>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</si>
  <si>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</si>
  <si>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</si>
  <si>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</si>
  <si>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</si>
  <si>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</si>
  <si>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</si>
  <si>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</si>
  <si>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</si>
  <si>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</si>
  <si>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</si>
  <si>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</si>
  <si>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</si>
  <si>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</si>
  <si>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</si>
  <si>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</si>
  <si>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</si>
  <si>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</si>
  <si>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</si>
  <si>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</si>
  <si>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</si>
  <si>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</si>
  <si>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</si>
  <si>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</si>
  <si>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</si>
  <si>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</si>
  <si>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</si>
  <si>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</si>
  <si>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</si>
  <si>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</si>
  <si>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</si>
  <si>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</si>
  <si>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</si>
  <si>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</si>
  <si>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</si>
  <si>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</si>
  <si>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</si>
  <si>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</si>
  <si>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</si>
  <si>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</si>
  <si>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</si>
  <si>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</si>
  <si>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</si>
  <si>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</si>
  <si>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</si>
  <si>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</si>
  <si>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</si>
  <si>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</si>
  <si>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</si>
  <si>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</si>
  <si>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</si>
  <si>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</si>
  <si>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</si>
  <si>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</si>
  <si>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</si>
  <si>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</si>
  <si>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</si>
  <si>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</si>
  <si>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</si>
  <si>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</si>
  <si>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</si>
  <si>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</si>
  <si>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</si>
  <si>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</si>
  <si>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</si>
  <si>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</si>
  <si>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</si>
  <si>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</si>
  <si>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</si>
  <si>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</si>
  <si>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</si>
  <si>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</si>
  <si>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</si>
  <si>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</si>
  <si>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</si>
  <si>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</si>
  <si>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</si>
  <si>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</si>
  <si>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</si>
  <si>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</si>
  <si>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</si>
  <si>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</si>
  <si>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</si>
  <si>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</si>
  <si>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</si>
  <si>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</si>
  <si>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</si>
  <si>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</si>
  <si>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</si>
  <si>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</si>
  <si>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</si>
  <si>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</si>
  <si>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</si>
  <si>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</si>
  <si>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</si>
  <si>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</si>
  <si>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</si>
  <si>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</si>
  <si>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</si>
  <si>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</si>
  <si>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</si>
  <si>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</si>
  <si>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</si>
  <si>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</si>
  <si>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</si>
  <si>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</si>
  <si>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</si>
  <si>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</si>
  <si>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</si>
  <si>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</si>
  <si>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</si>
  <si>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</si>
  <si>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</si>
  <si>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</si>
  <si>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</si>
  <si>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</si>
  <si>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</si>
  <si>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</si>
  <si>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</si>
  <si>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</si>
  <si>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</si>
  <si>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</si>
  <si>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</si>
  <si>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</si>
  <si>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</si>
  <si>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</si>
  <si>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</si>
  <si>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</si>
  <si>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</si>
  <si>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</si>
  <si>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</si>
  <si>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</si>
  <si>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</si>
  <si>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</si>
  <si>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</si>
  <si>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</si>
  <si>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</si>
  <si>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</si>
  <si>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</si>
  <si>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</si>
  <si>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</si>
  <si>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</si>
  <si>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</si>
  <si>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</si>
  <si>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</si>
  <si>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</si>
  <si>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</si>
  <si>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</si>
  <si>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</si>
  <si>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</si>
  <si>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</si>
  <si>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</si>
  <si>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</si>
  <si>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</si>
  <si>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</si>
  <si>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</si>
  <si>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</si>
  <si>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</si>
  <si>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</si>
  <si>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</si>
  <si>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</si>
  <si>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</si>
  <si>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</si>
  <si>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</si>
  <si>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</si>
  <si>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</si>
  <si>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</si>
  <si>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</si>
  <si>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</si>
  <si>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</si>
  <si>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</si>
  <si>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</si>
  <si>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</si>
  <si>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</si>
  <si>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</si>
  <si>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</si>
  <si>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</si>
  <si>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</si>
  <si>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</si>
  <si>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</si>
  <si>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</si>
  <si>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</si>
  <si>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</si>
  <si>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</si>
  <si>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</si>
  <si>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</si>
  <si>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</si>
  <si>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</si>
  <si>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</si>
  <si>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</si>
  <si>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</si>
  <si>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</si>
  <si>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</si>
  <si>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</si>
  <si>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</si>
  <si>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</si>
  <si>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</si>
  <si>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</si>
  <si>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</si>
  <si>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</si>
  <si>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</si>
  <si>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</si>
  <si>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</si>
  <si>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</si>
  <si>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</si>
  <si>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</si>
  <si>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</si>
  <si>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</si>
  <si>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</si>
  <si>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</si>
  <si>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</si>
  <si>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</si>
  <si>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</si>
  <si>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</si>
  <si>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</si>
  <si>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</si>
  <si>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</si>
  <si>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</si>
  <si>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</si>
  <si>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</si>
  <si>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</si>
  <si>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</si>
  <si>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</si>
  <si>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</si>
  <si>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</si>
  <si>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</si>
  <si>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</si>
  <si>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</si>
  <si>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</si>
  <si>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</si>
  <si>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</si>
  <si>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</si>
  <si>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</si>
  <si>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</si>
  <si>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</si>
  <si>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</si>
  <si>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</si>
  <si>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</si>
  <si>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</si>
  <si>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</si>
  <si>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</si>
  <si>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</si>
  <si>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</si>
  <si>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</si>
  <si>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</si>
  <si>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</si>
  <si>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</si>
  <si>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</si>
  <si>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</si>
  <si>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</si>
  <si>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</si>
  <si>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</si>
  <si>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</si>
  <si>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</si>
  <si>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</si>
  <si>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</si>
  <si>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</si>
  <si>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</si>
  <si>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</si>
  <si>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</si>
  <si>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</si>
  <si>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</si>
  <si>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</si>
  <si>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</si>
  <si>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</si>
  <si>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</si>
  <si>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</si>
  <si>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</si>
  <si>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</si>
  <si>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</si>
  <si>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</si>
  <si>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</si>
  <si>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</si>
  <si>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</si>
  <si>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</si>
  <si>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</si>
  <si>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</si>
  <si>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</si>
  <si>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</si>
  <si>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</si>
  <si>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</si>
  <si>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</si>
  <si>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</si>
  <si>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</si>
  <si>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</si>
  <si>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</si>
  <si>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</si>
  <si>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</si>
  <si>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</si>
  <si>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</si>
  <si>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</si>
  <si>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</si>
  <si>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</si>
  <si>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</si>
  <si>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</si>
  <si>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</si>
  <si>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</si>
  <si>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</si>
  <si>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</si>
  <si>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</si>
  <si>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</si>
  <si>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</si>
  <si>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</si>
  <si>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</si>
  <si>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</si>
  <si>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</si>
  <si>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</si>
  <si>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</si>
  <si>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</si>
  <si>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</si>
  <si>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</si>
  <si>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</si>
  <si>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</si>
  <si>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</si>
  <si>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</si>
  <si>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</si>
  <si>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</si>
  <si>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</si>
  <si>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</si>
  <si>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</si>
  <si>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</si>
  <si>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</si>
  <si>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</si>
  <si>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</si>
  <si>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</si>
  <si>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</si>
  <si>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</si>
  <si>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</si>
  <si>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</si>
  <si>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</si>
  <si>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</si>
  <si>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</si>
  <si>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</si>
  <si>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</si>
  <si>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</si>
  <si>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</si>
  <si>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</si>
  <si>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</si>
  <si>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</si>
  <si>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</si>
  <si>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</si>
  <si>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</si>
  <si>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</si>
  <si>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</si>
  <si>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</si>
  <si>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</si>
  <si>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</si>
  <si>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</si>
  <si>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</si>
  <si>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</si>
  <si>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</si>
  <si>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</si>
  <si>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</si>
  <si>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</si>
  <si>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</si>
  <si>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</si>
  <si>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</si>
  <si>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</si>
  <si>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</si>
  <si>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</si>
  <si>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</si>
  <si>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</si>
  <si>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</si>
  <si>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</si>
  <si>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</si>
  <si>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</si>
  <si>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</si>
  <si>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</si>
  <si>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</si>
  <si>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</si>
  <si>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</si>
  <si>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</si>
  <si>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</si>
  <si>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</si>
  <si>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</si>
  <si>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</si>
  <si>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</si>
  <si>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</si>
  <si>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</si>
  <si>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</si>
  <si>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</si>
  <si>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</si>
  <si>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</si>
  <si>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</si>
  <si>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</si>
  <si>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</si>
  <si>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</si>
  <si>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</si>
  <si>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</si>
  <si>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</si>
  <si>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</si>
  <si>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</si>
  <si>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</si>
  <si>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</si>
  <si>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</si>
  <si>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</si>
  <si>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</si>
  <si>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</si>
  <si>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</si>
  <si>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</si>
  <si>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</si>
  <si>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</si>
  <si>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</si>
  <si>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</si>
  <si>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</si>
  <si>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</si>
  <si>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</si>
  <si>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</si>
  <si>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</si>
  <si>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</si>
  <si>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</si>
  <si>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</si>
  <si>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</si>
  <si>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</si>
  <si>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</si>
  <si>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</si>
  <si>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</si>
  <si>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</si>
  <si>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</si>
  <si>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</si>
  <si>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</si>
  <si>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</si>
  <si>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</si>
  <si>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</si>
  <si>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</si>
  <si>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</si>
  <si>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</si>
  <si>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</si>
  <si>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</si>
  <si>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</si>
  <si>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</si>
  <si>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</si>
  <si>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</si>
  <si>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</si>
  <si>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</si>
  <si>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</si>
  <si>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</si>
  <si>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</si>
  <si>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</si>
  <si>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</si>
  <si>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</si>
  <si>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</si>
  <si>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</si>
  <si>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</si>
  <si>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</si>
  <si>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</si>
  <si>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</si>
  <si>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</si>
  <si>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</si>
  <si>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</si>
  <si>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</si>
  <si>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</si>
  <si>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</si>
  <si>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</si>
  <si>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</si>
  <si>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</si>
  <si>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</si>
  <si>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</si>
  <si>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</si>
  <si>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</si>
  <si>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</si>
  <si>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</si>
  <si>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</si>
  <si>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</si>
  <si>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</si>
  <si>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</si>
  <si>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</si>
  <si>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</si>
  <si>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</si>
  <si>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</si>
  <si>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</si>
  <si>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</si>
  <si>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</si>
  <si>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</si>
  <si>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</si>
  <si>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</si>
  <si>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</si>
  <si>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</si>
  <si>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</si>
  <si>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</si>
  <si>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</si>
  <si>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</si>
  <si>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</si>
  <si>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</si>
  <si>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</si>
  <si>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</si>
  <si>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</si>
  <si>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</si>
  <si>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</si>
  <si>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</si>
  <si>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</si>
  <si>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</si>
  <si>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</si>
  <si>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</si>
  <si>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</si>
  <si>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</si>
  <si>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</si>
  <si>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</si>
  <si>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</si>
  <si>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</si>
  <si>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</si>
  <si>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</si>
  <si>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</si>
  <si>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</si>
  <si>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</si>
  <si>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</si>
  <si>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</si>
  <si>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</si>
  <si>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</si>
  <si>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</si>
  <si>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</si>
  <si>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</si>
  <si>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</si>
  <si>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</si>
  <si>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</si>
  <si>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</si>
  <si>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</si>
  <si>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</si>
  <si>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</si>
  <si>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</si>
  <si>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</si>
  <si>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</si>
  <si>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</si>
  <si>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</si>
  <si>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</si>
  <si>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</si>
  <si>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</si>
  <si>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</si>
  <si>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</si>
  <si>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</si>
  <si>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</si>
  <si>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</si>
  <si>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</si>
  <si>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</si>
  <si>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</si>
  <si>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</si>
  <si>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</si>
  <si>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</si>
  <si>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</si>
  <si>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</si>
  <si>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</si>
  <si>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</si>
  <si>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</si>
  <si>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</si>
  <si>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</si>
  <si>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</si>
  <si>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</si>
  <si>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</si>
  <si>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</si>
  <si>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</si>
  <si>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</si>
  <si>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</si>
  <si>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</si>
  <si>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</si>
  <si>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</si>
  <si>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</si>
  <si>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</si>
  <si>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</si>
  <si>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</si>
  <si>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</si>
  <si>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</si>
  <si>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</si>
  <si>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</si>
  <si>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</si>
  <si>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</si>
  <si>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</si>
  <si>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</si>
  <si>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</si>
  <si>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</si>
  <si>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</si>
  <si>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</si>
  <si>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</si>
  <si>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</si>
  <si>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</si>
  <si>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</si>
  <si>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</si>
  <si>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</si>
  <si>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</si>
  <si>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</si>
  <si>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</si>
  <si>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</si>
  <si>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</si>
  <si>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</si>
  <si>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</si>
  <si>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</si>
  <si>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</si>
  <si>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</si>
  <si>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</si>
  <si>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</si>
  <si>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</si>
  <si>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</si>
  <si>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</si>
  <si>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</si>
  <si>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</si>
  <si>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</si>
  <si>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</si>
  <si>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</si>
  <si>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</si>
  <si>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</si>
  <si>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</si>
  <si>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</si>
  <si>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</si>
  <si>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</si>
  <si>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</si>
  <si>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</si>
  <si>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</si>
  <si>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</si>
  <si>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</si>
  <si>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</si>
  <si>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</si>
  <si>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</si>
  <si>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</si>
  <si>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</si>
  <si>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</si>
  <si>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</si>
  <si>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</si>
  <si>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</si>
  <si>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</si>
  <si>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</si>
  <si>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</si>
  <si>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</si>
  <si>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</si>
  <si>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</si>
  <si>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</si>
  <si>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</si>
  <si>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</si>
  <si>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</si>
  <si>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</si>
  <si>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</si>
  <si>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</si>
  <si>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</si>
  <si>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</si>
  <si>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</si>
  <si>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</si>
  <si>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</si>
  <si>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</si>
  <si>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</si>
  <si>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</si>
  <si>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</si>
  <si>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</si>
  <si>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</si>
  <si>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</si>
  <si>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</si>
  <si>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</si>
  <si>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</si>
  <si>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</si>
  <si>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</si>
  <si>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</si>
  <si>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</si>
  <si>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</si>
  <si>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</si>
  <si>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</si>
  <si>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</si>
  <si>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</si>
  <si>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</si>
  <si>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</si>
  <si>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</si>
  <si>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</si>
  <si>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</si>
  <si>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</si>
  <si>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</si>
  <si>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</si>
  <si>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</si>
  <si>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</si>
  <si>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</si>
  <si>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</si>
  <si>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</si>
  <si>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</si>
  <si>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</si>
  <si>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</si>
  <si>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</si>
  <si>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</si>
  <si>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</si>
  <si>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</si>
  <si>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</si>
  <si>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</si>
  <si>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</si>
  <si>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</si>
  <si>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</si>
  <si>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</si>
  <si>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</si>
  <si>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</si>
  <si>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</si>
  <si>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</si>
  <si>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</si>
  <si>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</si>
  <si>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</si>
  <si>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</si>
  <si>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</si>
  <si>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</si>
  <si>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</si>
  <si>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</si>
  <si>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</si>
  <si>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</si>
  <si>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</si>
  <si>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</si>
  <si>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</si>
  <si>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</si>
  <si>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</si>
  <si>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</si>
  <si>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</si>
  <si>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</si>
  <si>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</si>
  <si>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</si>
  <si>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</si>
  <si>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</si>
  <si>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</si>
  <si>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</si>
  <si>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</si>
  <si>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</si>
  <si>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</si>
  <si>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</si>
  <si>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</si>
  <si>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</si>
  <si>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</si>
  <si>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</si>
  <si>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</si>
  <si>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</si>
  <si>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</si>
  <si>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</si>
  <si>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</si>
  <si>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</si>
  <si>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</si>
  <si>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</si>
  <si>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</si>
  <si>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</si>
  <si>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</si>
  <si>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</si>
  <si>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</si>
  <si>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</si>
  <si>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</si>
  <si>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</si>
  <si>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</si>
  <si>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</si>
  <si>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</si>
  <si>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</si>
  <si>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</si>
  <si>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</si>
  <si>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</si>
  <si>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</si>
  <si>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</si>
  <si>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</si>
  <si>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</si>
  <si>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</si>
  <si>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</si>
  <si>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</si>
  <si>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</si>
  <si>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</si>
  <si>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</si>
  <si>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</si>
  <si>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</si>
  <si>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</si>
  <si>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</si>
  <si>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</si>
  <si>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</si>
  <si>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</si>
  <si>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</si>
  <si>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</si>
  <si>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</si>
  <si>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</si>
  <si>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</si>
  <si>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</si>
  <si>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</si>
  <si>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</si>
  <si>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</si>
  <si>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</si>
  <si>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</si>
  <si>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</si>
  <si>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</si>
  <si>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</si>
  <si>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</si>
  <si>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</si>
  <si>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</si>
  <si>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</si>
  <si>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</si>
  <si>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</si>
  <si>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</si>
  <si>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</si>
  <si>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</si>
  <si>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</si>
  <si>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</si>
  <si>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</si>
  <si>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</si>
  <si>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</si>
  <si>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</si>
  <si>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</si>
  <si>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</si>
  <si>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</si>
  <si>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</si>
  <si>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</si>
  <si>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</si>
  <si>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</si>
  <si>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</si>
  <si>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</si>
  <si>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</si>
  <si>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</si>
  <si>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</si>
  <si>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</si>
  <si>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</si>
  <si>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</si>
  <si>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</si>
  <si>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</si>
  <si>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</si>
  <si>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</si>
  <si>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</si>
  <si>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</si>
  <si>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</si>
  <si>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</si>
  <si>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</si>
  <si>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</si>
  <si>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</si>
  <si>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</si>
  <si>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</si>
  <si>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</si>
  <si>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</si>
  <si>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</si>
  <si>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</si>
  <si>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</si>
  <si>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</si>
  <si>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</si>
  <si>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</si>
  <si>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</si>
  <si>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</si>
  <si>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</si>
  <si>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</si>
  <si>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</si>
  <si>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</si>
  <si>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</si>
  <si>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</si>
  <si>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</si>
  <si>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</si>
  <si>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</si>
  <si>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</si>
  <si>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</si>
  <si>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</si>
  <si>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</si>
  <si>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</si>
  <si>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</si>
  <si>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</si>
  <si>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</si>
  <si>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</si>
  <si>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</si>
  <si>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</si>
  <si>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</si>
  <si>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</si>
  <si>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</si>
  <si>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</si>
  <si>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</si>
  <si>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</si>
  <si>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</si>
  <si>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</si>
  <si>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</si>
  <si>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</si>
  <si>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</si>
  <si>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</si>
  <si>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</si>
  <si>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</si>
  <si>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</si>
  <si>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</si>
  <si>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</si>
  <si>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</si>
  <si>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</si>
  <si>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</si>
  <si>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</si>
  <si>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</si>
  <si>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</si>
  <si>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</si>
  <si>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</si>
  <si>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</si>
  <si>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</si>
  <si>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</si>
  <si>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</si>
  <si>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</si>
  <si>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</si>
  <si>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</si>
  <si>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</si>
  <si>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</si>
  <si>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</si>
  <si>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</si>
  <si>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</si>
  <si>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</si>
  <si>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</si>
  <si>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</si>
  <si>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</si>
  <si>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</si>
  <si>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</si>
  <si>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</si>
  <si>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</si>
  <si>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</si>
  <si>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</si>
  <si>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</si>
  <si>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</si>
  <si>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</si>
  <si>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</si>
  <si>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</si>
  <si>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</si>
  <si>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</si>
  <si>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</si>
  <si>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</si>
  <si>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</si>
  <si>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</si>
  <si>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</si>
  <si>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</si>
  <si>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</si>
  <si>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</si>
  <si>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</si>
  <si>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</si>
  <si>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</si>
  <si>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</si>
  <si>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</si>
  <si>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</si>
  <si>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</si>
  <si>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</si>
  <si>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</si>
  <si>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</si>
  <si>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</si>
  <si>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</si>
  <si>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</si>
  <si>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</si>
  <si>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</si>
  <si>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</si>
  <si>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</si>
  <si>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</si>
  <si>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</si>
  <si>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</si>
  <si>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</si>
  <si>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</si>
  <si>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</si>
  <si>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</si>
  <si>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</si>
  <si>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</si>
  <si>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</si>
  <si>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</si>
  <si>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</si>
  <si>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</si>
  <si>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</si>
  <si>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</si>
  <si>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</si>
  <si>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</si>
  <si>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</si>
  <si>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</si>
  <si>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</si>
  <si>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</si>
  <si>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</si>
  <si>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</si>
  <si>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</si>
  <si>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</si>
  <si>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</si>
  <si>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</si>
  <si>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</si>
  <si>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</si>
  <si>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</si>
  <si>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</si>
  <si>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</si>
  <si>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</si>
  <si>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</si>
  <si>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</si>
  <si>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</si>
  <si>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</si>
  <si>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</si>
  <si>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</si>
  <si>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</si>
  <si>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</si>
  <si>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</si>
  <si>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</si>
  <si>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</si>
  <si>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</si>
  <si>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</si>
  <si>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</si>
  <si>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</si>
  <si>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</si>
  <si>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</si>
  <si>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</si>
  <si>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</si>
  <si>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</si>
  <si>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</si>
  <si>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</si>
  <si>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</si>
  <si>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</si>
  <si>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</si>
  <si>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</si>
  <si>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</si>
  <si>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</si>
  <si>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</si>
  <si>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</si>
  <si>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</si>
  <si>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</si>
  <si>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</si>
  <si>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</si>
  <si>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</si>
  <si>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</si>
  <si>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</si>
  <si>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</si>
  <si>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</si>
  <si>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</si>
  <si>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</si>
  <si>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</si>
  <si>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</si>
  <si>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</si>
  <si>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</si>
  <si>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</si>
  <si>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</si>
  <si>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</si>
  <si>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</si>
  <si>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</si>
  <si>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</si>
  <si>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</si>
  <si>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</si>
  <si>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</si>
  <si>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</si>
  <si>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</si>
  <si>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</si>
  <si>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</si>
  <si>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</si>
  <si>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</si>
  <si>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</si>
  <si>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</si>
  <si>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</si>
  <si>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</si>
  <si>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</si>
  <si>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</si>
  <si>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</si>
  <si>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</si>
  <si>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</si>
  <si>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</si>
  <si>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</si>
  <si>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</si>
  <si>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</si>
  <si>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</si>
  <si>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</si>
  <si>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</si>
  <si>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</si>
  <si>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</si>
  <si>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</si>
  <si>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</si>
  <si>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</si>
  <si>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</si>
  <si>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</si>
  <si>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</si>
  <si>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</si>
  <si>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</si>
  <si>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</si>
  <si>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</si>
  <si>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</si>
  <si>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</si>
  <si>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</si>
  <si>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</si>
  <si>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</si>
  <si>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</si>
  <si>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</si>
  <si>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</si>
  <si>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</si>
  <si>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</si>
  <si>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</si>
  <si>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</si>
  <si>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</si>
  <si>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</si>
  <si>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</si>
  <si>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</si>
  <si>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</si>
  <si>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</si>
  <si>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</si>
  <si>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</si>
  <si>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</si>
  <si>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</si>
  <si>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</si>
  <si>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</si>
  <si>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</si>
  <si>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</si>
  <si>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</si>
  <si>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</si>
  <si>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</si>
  <si>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</si>
  <si>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</si>
  <si>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</si>
  <si>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</si>
  <si>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</si>
  <si>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</si>
  <si>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</si>
  <si>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</si>
  <si>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</si>
  <si>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</si>
  <si>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</si>
  <si>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</si>
  <si>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</si>
  <si>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</si>
  <si>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</si>
  <si>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</si>
  <si>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</si>
  <si>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</si>
  <si>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</si>
  <si>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</si>
  <si>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</si>
  <si>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</si>
  <si>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</si>
  <si>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</si>
  <si>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</si>
  <si>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</si>
  <si>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</si>
  <si>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</si>
  <si>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</si>
  <si>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</si>
  <si>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</si>
  <si>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</si>
  <si>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</si>
  <si>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</si>
  <si>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</si>
  <si>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</si>
  <si>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</si>
  <si>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</si>
  <si>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</si>
  <si>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</si>
  <si>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</si>
  <si>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</si>
  <si>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</si>
  <si>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</si>
  <si>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</si>
  <si>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</si>
  <si>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</si>
  <si>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</si>
  <si>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</si>
  <si>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</si>
  <si>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</si>
  <si>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</si>
  <si>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</si>
  <si>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</si>
  <si>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</si>
  <si>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</si>
  <si>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</si>
  <si>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</si>
  <si>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</si>
  <si>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</si>
  <si>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</si>
  <si>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</si>
  <si>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</si>
  <si>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</si>
  <si>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</si>
  <si>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</si>
  <si>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</si>
  <si>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</si>
  <si>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</si>
  <si>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</si>
  <si>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</si>
  <si>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</si>
  <si>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</si>
  <si>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</si>
  <si>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</si>
  <si>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</si>
  <si>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</si>
  <si>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</si>
  <si>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</si>
  <si>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</si>
  <si>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</si>
  <si>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</si>
  <si>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</si>
  <si>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</si>
  <si>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</si>
  <si>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</si>
  <si>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</si>
  <si>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</si>
  <si>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</si>
  <si>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</si>
  <si>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</si>
  <si>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</si>
  <si>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</si>
  <si>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</si>
  <si>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</si>
  <si>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</si>
  <si>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</si>
  <si>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</si>
  <si>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</si>
  <si>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</si>
  <si>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</si>
  <si>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</si>
  <si>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</si>
  <si>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</si>
  <si>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</si>
  <si>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</si>
  <si>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</si>
  <si>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</si>
  <si>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</si>
  <si>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</si>
  <si>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</si>
  <si>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</si>
  <si>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</si>
  <si>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</si>
  <si>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</si>
  <si>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</si>
  <si>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</si>
  <si>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</si>
  <si>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</si>
  <si>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</si>
  <si>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</si>
  <si>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</si>
  <si>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</si>
  <si>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</si>
  <si>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</si>
  <si>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</si>
  <si>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</si>
  <si>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</si>
  <si>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</si>
  <si>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</si>
  <si>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</si>
  <si>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</si>
  <si>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</si>
  <si>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</si>
  <si>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</si>
  <si>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</si>
  <si>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</si>
  <si>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</si>
  <si>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</si>
  <si>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</si>
  <si>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</si>
  <si>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</si>
  <si>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</si>
  <si>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</si>
  <si>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</si>
  <si>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</si>
  <si>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</si>
  <si>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</si>
  <si>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</si>
  <si>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</si>
  <si>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</si>
  <si>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</si>
  <si>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</si>
  <si>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</si>
  <si>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</si>
  <si>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</si>
  <si>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</si>
  <si>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</si>
  <si>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</si>
  <si>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</si>
  <si>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</si>
  <si>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</si>
  <si>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</si>
  <si>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</si>
  <si>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</si>
  <si>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</si>
  <si>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</si>
  <si>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</si>
  <si>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</si>
  <si>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</si>
  <si>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</si>
  <si>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</si>
  <si>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</si>
  <si>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</si>
  <si>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</si>
  <si>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</si>
  <si>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</si>
  <si>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</si>
  <si>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</si>
  <si>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</si>
  <si>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</si>
  <si>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</si>
  <si>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</si>
  <si>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</si>
  <si>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</si>
  <si>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</si>
  <si>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</si>
  <si>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</si>
  <si>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</si>
  <si>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</si>
  <si>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</si>
  <si>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</si>
  <si>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</si>
  <si>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</si>
  <si>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</si>
  <si>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</si>
  <si>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</si>
  <si>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</si>
  <si>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</si>
  <si>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</si>
  <si>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</si>
  <si>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</si>
  <si>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</si>
  <si>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</si>
  <si>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</si>
  <si>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</si>
  <si>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</si>
  <si>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</si>
  <si>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</si>
  <si>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</si>
  <si>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</si>
  <si>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</si>
  <si>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</si>
  <si>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</si>
  <si>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</si>
  <si>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</si>
  <si>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</si>
  <si>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</si>
  <si>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</si>
  <si>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</si>
  <si>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</si>
  <si>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</si>
  <si>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</si>
  <si>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</si>
  <si>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</si>
  <si>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</si>
  <si>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</si>
  <si>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</si>
  <si>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</si>
  <si>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</si>
  <si>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</si>
  <si>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</si>
  <si>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</si>
  <si>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</si>
  <si>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</si>
  <si>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</si>
  <si>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</si>
  <si>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</si>
  <si>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</si>
  <si>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</si>
  <si>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</si>
  <si>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</si>
  <si>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</si>
  <si>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</si>
  <si>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</si>
  <si>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</si>
  <si>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</si>
  <si>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</si>
  <si>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</si>
  <si>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</si>
  <si>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</si>
  <si>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</si>
  <si>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</si>
  <si>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</si>
  <si>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</si>
  <si>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</si>
  <si>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</si>
  <si>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</si>
  <si>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</si>
  <si>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</si>
  <si>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</si>
  <si>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</si>
  <si>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</si>
  <si>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</si>
  <si>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</si>
  <si>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</si>
  <si>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</si>
  <si>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</si>
  <si>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</si>
  <si>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</si>
  <si>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</si>
  <si>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</si>
  <si>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</si>
  <si>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</si>
  <si>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</si>
  <si>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</si>
  <si>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</si>
  <si>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</si>
  <si>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</si>
  <si>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</si>
  <si>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</si>
  <si>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</si>
  <si>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</si>
  <si>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</si>
  <si>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</si>
  <si>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</si>
  <si>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</si>
  <si>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</si>
  <si>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</si>
  <si>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</si>
  <si>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</si>
  <si>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</si>
  <si>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</si>
  <si>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</si>
  <si>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</si>
  <si>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</si>
  <si>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</si>
  <si>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</si>
  <si>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</si>
  <si>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</si>
  <si>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</si>
  <si>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</si>
  <si>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</si>
  <si>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</si>
  <si>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</si>
  <si>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</si>
  <si>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</si>
  <si>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</si>
  <si>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</si>
  <si>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</si>
  <si>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</si>
  <si>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</si>
  <si>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</si>
  <si>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</si>
  <si>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</si>
  <si>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</si>
  <si>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</si>
  <si>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</si>
  <si>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</si>
  <si>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</si>
  <si>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</si>
  <si>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</si>
  <si>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</si>
  <si>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</si>
  <si>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</si>
  <si>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</si>
  <si>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</si>
  <si>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</si>
  <si>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</si>
  <si>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</si>
  <si>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</si>
  <si>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</si>
  <si>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</si>
  <si>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</si>
  <si>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</si>
  <si>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</si>
  <si>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</si>
  <si>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</si>
  <si>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</si>
  <si>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</si>
  <si>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</si>
  <si>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</si>
  <si>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</si>
  <si>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</si>
  <si>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</si>
  <si>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</si>
  <si>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</si>
  <si>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</si>
  <si>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</si>
  <si>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</si>
  <si>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</si>
  <si>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</si>
  <si>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</si>
  <si>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</si>
  <si>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</si>
  <si>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</si>
  <si>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</si>
  <si>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</si>
  <si>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</si>
  <si>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</si>
  <si>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</si>
  <si>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</si>
  <si>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</si>
  <si>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</si>
  <si>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</si>
  <si>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</si>
  <si>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</si>
  <si>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</si>
  <si>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</si>
  <si>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</si>
  <si>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</si>
  <si>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</si>
  <si>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</si>
  <si>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</si>
  <si>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</si>
  <si>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</si>
  <si>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</si>
  <si>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</si>
  <si>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</si>
  <si>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</si>
  <si>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</si>
  <si>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</si>
  <si>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</si>
  <si>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</si>
  <si>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</si>
  <si>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</si>
  <si>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</si>
  <si>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</si>
  <si>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</si>
  <si>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</si>
  <si>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</si>
  <si>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</si>
  <si>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</si>
  <si>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</si>
  <si>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</si>
  <si>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</si>
  <si>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</si>
  <si>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</si>
  <si>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</si>
  <si>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</si>
  <si>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</si>
  <si>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</si>
  <si>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</si>
  <si>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</si>
  <si>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</si>
  <si>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</si>
  <si>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</si>
  <si>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</si>
  <si>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</si>
  <si>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</si>
  <si>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</si>
  <si>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</si>
  <si>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</si>
  <si>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</si>
  <si>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</si>
  <si>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</si>
  <si>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</si>
  <si>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</si>
  <si>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</si>
  <si>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</si>
  <si>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</si>
  <si>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</si>
  <si>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</si>
  <si>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</si>
  <si>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</si>
  <si>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</si>
  <si>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</si>
  <si>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</si>
  <si>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</si>
  <si>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</si>
  <si>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</si>
  <si>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</si>
  <si>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</si>
  <si>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</si>
  <si>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</si>
  <si>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</si>
  <si>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</si>
  <si>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</si>
  <si>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</si>
  <si>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</si>
  <si>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</si>
  <si>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</si>
  <si>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</si>
  <si>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</si>
  <si>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</si>
  <si>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</si>
  <si>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</si>
  <si>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</si>
  <si>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</si>
  <si>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</si>
  <si>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</si>
  <si>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</si>
  <si>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</si>
  <si>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</si>
  <si>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</si>
  <si>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</si>
  <si>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</si>
  <si>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</si>
  <si>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</si>
  <si>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</si>
  <si>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</si>
  <si>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</si>
  <si>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</si>
  <si>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</si>
  <si>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</si>
  <si>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</si>
  <si>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</si>
  <si>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</si>
  <si>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</si>
  <si>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</si>
  <si>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</si>
  <si>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</si>
  <si>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</si>
  <si>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</si>
  <si>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</si>
  <si>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</si>
  <si>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</si>
  <si>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</si>
  <si>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</si>
  <si>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</si>
  <si>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</si>
  <si>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</si>
  <si>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</si>
  <si>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</si>
  <si>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</si>
  <si>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</si>
  <si>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</si>
  <si>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</si>
  <si>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</si>
  <si>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</si>
  <si>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</si>
  <si>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</si>
  <si>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</si>
  <si>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</si>
  <si>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</si>
  <si>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</si>
  <si>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</si>
  <si>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</si>
  <si>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</si>
  <si>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</si>
  <si>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</si>
  <si>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</si>
  <si>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</si>
  <si>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</si>
  <si>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</si>
  <si>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</si>
  <si>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</si>
  <si>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</si>
  <si>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</si>
  <si>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</si>
  <si>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</si>
  <si>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</si>
  <si>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</si>
  <si>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</si>
  <si>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</si>
  <si>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</si>
  <si>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</si>
  <si>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</si>
  <si>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</si>
  <si>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</si>
  <si>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</si>
  <si>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</si>
  <si>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</si>
  <si>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</si>
  <si>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</si>
  <si>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</si>
  <si>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</si>
  <si>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</si>
  <si>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</si>
  <si>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</si>
  <si>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</si>
  <si>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</si>
  <si>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</si>
  <si>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</si>
  <si>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</si>
  <si>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</si>
  <si>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</si>
  <si>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</si>
  <si>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</si>
  <si>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</si>
  <si>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</si>
  <si>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</si>
  <si>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</si>
  <si>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</si>
  <si>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</si>
  <si>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</si>
  <si>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</si>
  <si>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</si>
  <si>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</si>
  <si>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</si>
  <si>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</si>
  <si>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</si>
  <si>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</si>
  <si>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</si>
  <si>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</si>
  <si>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</si>
  <si>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</si>
  <si>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</si>
  <si>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</si>
  <si>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</si>
  <si>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</si>
  <si>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</si>
  <si>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</si>
  <si>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</si>
  <si>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</si>
  <si>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</si>
  <si>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</si>
  <si>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</si>
  <si>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</si>
  <si>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</si>
  <si>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</si>
  <si>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</si>
  <si>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</si>
  <si>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</si>
  <si>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</si>
  <si>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</si>
  <si>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</si>
  <si>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</si>
  <si>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</si>
  <si>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</si>
  <si>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</si>
  <si>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</si>
  <si>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</si>
  <si>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</si>
  <si>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</si>
  <si>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</si>
  <si>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</si>
  <si>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</si>
  <si>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</si>
  <si>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</si>
  <si>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</si>
  <si>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</si>
  <si>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</si>
  <si>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</si>
  <si>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</si>
  <si>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</si>
  <si>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</si>
  <si>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</si>
  <si>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</si>
  <si>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</si>
  <si>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</si>
  <si>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</si>
  <si>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</si>
  <si>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</si>
  <si>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</si>
  <si>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</si>
  <si>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</si>
  <si>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</si>
  <si>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</si>
  <si>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</si>
  <si>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</si>
  <si>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</si>
  <si>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</si>
  <si>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</si>
  <si>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</si>
  <si>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</si>
  <si>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</si>
  <si>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</si>
  <si>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</si>
  <si>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</si>
  <si>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</si>
  <si>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</si>
  <si>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</si>
  <si>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</si>
  <si>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</si>
  <si>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</si>
  <si>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</si>
  <si>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</si>
  <si>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</si>
  <si>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</si>
  <si>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</si>
  <si>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</si>
  <si>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</si>
  <si>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</si>
  <si>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</si>
  <si>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</si>
  <si>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</si>
  <si>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</si>
  <si>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</si>
  <si>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</si>
  <si>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</si>
  <si>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</si>
  <si>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</si>
  <si>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</si>
  <si>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</si>
  <si>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</si>
  <si>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</si>
  <si>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</si>
  <si>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</si>
  <si>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</si>
  <si>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</si>
  <si>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</si>
  <si>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</si>
  <si>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</si>
  <si>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</si>
  <si>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</si>
  <si>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</si>
  <si>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</si>
  <si>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</si>
  <si>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</si>
  <si>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</si>
  <si>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</si>
  <si>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</si>
  <si>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</si>
  <si>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</si>
  <si>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</si>
  <si>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</si>
  <si>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</si>
  <si>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</si>
  <si>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</si>
  <si>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</si>
  <si>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</si>
  <si>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</si>
  <si>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</si>
  <si>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</si>
  <si>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</si>
  <si>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</si>
  <si>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</si>
  <si>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</si>
  <si>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</si>
  <si>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</si>
  <si>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</si>
  <si>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</si>
  <si>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</si>
  <si>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</si>
  <si>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</si>
  <si>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</si>
  <si>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</si>
  <si>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</si>
  <si>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</si>
  <si>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</si>
  <si>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</si>
  <si>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</si>
  <si>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</si>
  <si>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</si>
  <si>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</si>
  <si>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</si>
  <si>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</si>
  <si>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</si>
  <si>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</si>
  <si>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</si>
  <si>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</si>
  <si>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</si>
  <si>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</si>
  <si>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</si>
  <si>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</si>
  <si>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</si>
  <si>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</si>
  <si>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</si>
  <si>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</si>
  <si>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</si>
  <si>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</si>
  <si>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</si>
  <si>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</si>
  <si>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</si>
  <si>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</si>
  <si>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</si>
  <si>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</si>
  <si>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</si>
  <si>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</si>
  <si>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</si>
  <si>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</si>
  <si>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</si>
  <si>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</si>
  <si>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</si>
  <si>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</si>
  <si>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</si>
  <si>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</si>
  <si>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</si>
  <si>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</si>
  <si>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</si>
  <si>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</si>
  <si>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</si>
  <si>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</si>
  <si>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</si>
  <si>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</si>
  <si>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</si>
  <si>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</si>
  <si>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</si>
  <si>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</si>
  <si>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</si>
  <si>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</si>
  <si>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</si>
  <si>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</si>
  <si>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</si>
  <si>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</si>
  <si>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</si>
  <si>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</si>
  <si>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</si>
  <si>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</si>
  <si>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</si>
  <si>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</si>
  <si>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</si>
  <si>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</si>
  <si>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</si>
  <si>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</si>
  <si>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</si>
  <si>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</si>
  <si>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</si>
  <si>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</si>
  <si>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</si>
  <si>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</si>
  <si>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</si>
  <si>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</si>
  <si>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</si>
  <si>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</si>
  <si>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</si>
  <si>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</si>
  <si>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</si>
  <si>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</si>
  <si>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</si>
  <si>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</si>
  <si>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</si>
  <si>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</si>
  <si>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</si>
  <si>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</si>
  <si>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</si>
  <si>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</si>
  <si>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</si>
  <si>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</si>
  <si>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</si>
  <si>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</si>
  <si>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</si>
  <si>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</si>
  <si>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</si>
  <si>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</si>
  <si>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</si>
  <si>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</si>
  <si>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</si>
  <si>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</si>
  <si>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</si>
  <si>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</si>
  <si>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</si>
  <si>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</si>
  <si>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</si>
  <si>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</si>
  <si>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</si>
  <si>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</si>
  <si>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</si>
  <si>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</si>
  <si>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</si>
  <si>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</si>
  <si>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</si>
  <si>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</si>
  <si>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</si>
  <si>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</si>
  <si>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</si>
  <si>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</si>
  <si>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</si>
  <si>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</si>
  <si>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</si>
  <si>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</si>
  <si>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</si>
  <si>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</si>
  <si>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</si>
  <si>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</si>
  <si>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</si>
  <si>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</si>
  <si>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</si>
  <si>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</si>
  <si>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</si>
  <si>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</si>
  <si>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</si>
  <si>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</si>
  <si>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</si>
  <si>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</si>
  <si>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</si>
  <si>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</si>
  <si>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</si>
  <si>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</si>
  <si>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</si>
  <si>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</si>
  <si>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</si>
  <si>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</si>
  <si>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</si>
  <si>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</si>
  <si>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</si>
  <si>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</si>
  <si>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</si>
  <si>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</si>
  <si>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</si>
  <si>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</si>
  <si>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</si>
  <si>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</si>
  <si>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</si>
  <si>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</si>
  <si>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</si>
  <si>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</si>
  <si>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</si>
  <si>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</si>
  <si>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</si>
  <si>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</si>
  <si>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</si>
  <si>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</si>
  <si>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</si>
  <si>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</si>
  <si>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</si>
  <si>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</si>
  <si>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</si>
  <si>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</si>
  <si>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</si>
  <si>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</si>
  <si>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</si>
  <si>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</si>
  <si>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</si>
  <si>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</si>
  <si>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</si>
  <si>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</si>
  <si>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</si>
  <si>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</si>
  <si>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</si>
  <si>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</si>
  <si>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</si>
  <si>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</si>
  <si>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</si>
  <si>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</si>
  <si>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</si>
  <si>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</si>
  <si>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</si>
  <si>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</si>
  <si>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</si>
  <si>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</si>
  <si>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</si>
  <si>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</si>
  <si>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</si>
  <si>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</si>
  <si>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</si>
  <si>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</si>
  <si>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</si>
  <si>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</si>
  <si>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</si>
  <si>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</si>
  <si>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</si>
  <si>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</si>
  <si>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</si>
  <si>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</si>
  <si>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</si>
  <si>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</si>
  <si>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</si>
  <si>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</si>
  <si>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</si>
  <si>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</si>
  <si>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</si>
  <si>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</si>
  <si>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</si>
  <si>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</si>
  <si>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</si>
  <si>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</si>
  <si>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</si>
  <si>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</si>
  <si>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</si>
  <si>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</si>
  <si>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</si>
  <si>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</si>
  <si>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</si>
  <si>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</si>
  <si>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</si>
  <si>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</si>
  <si>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</si>
  <si>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</si>
  <si>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</si>
  <si>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</si>
  <si>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</si>
  <si>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</si>
  <si>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</si>
  <si>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</si>
  <si>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</si>
  <si>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</si>
  <si>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</si>
  <si>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</si>
  <si>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</si>
  <si>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</si>
  <si>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</si>
  <si>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</si>
  <si>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</si>
  <si>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</si>
  <si>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</si>
  <si>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</si>
  <si>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</si>
  <si>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</si>
  <si>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</si>
  <si>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</si>
  <si>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</si>
  <si>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</si>
  <si>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</si>
  <si>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</si>
  <si>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</si>
  <si>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</si>
  <si>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</si>
  <si>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</si>
  <si>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</si>
  <si>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</si>
  <si>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</si>
  <si>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</si>
  <si>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</si>
  <si>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</si>
  <si>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</si>
  <si>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</si>
  <si>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</si>
  <si>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</si>
  <si>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</si>
  <si>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</si>
  <si>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</si>
  <si>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</si>
  <si>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</si>
  <si>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</si>
  <si>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</si>
  <si>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</si>
  <si>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</si>
  <si>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</si>
  <si>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</si>
  <si>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</si>
  <si>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</si>
  <si>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</si>
  <si>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</si>
  <si>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</si>
  <si>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</si>
  <si>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</si>
  <si>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</si>
  <si>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</si>
  <si>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</si>
  <si>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</si>
  <si>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</si>
  <si>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</si>
  <si>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</si>
  <si>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</si>
  <si>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</si>
  <si>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</si>
  <si>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</si>
  <si>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</si>
  <si>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</si>
  <si>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</si>
  <si>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</si>
  <si>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</si>
  <si>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</si>
  <si>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</si>
  <si>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</si>
  <si>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</si>
  <si>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</si>
  <si>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</si>
  <si>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</si>
  <si>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</si>
  <si>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</si>
  <si>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</si>
  <si>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</si>
  <si>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</si>
  <si>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</si>
  <si>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</si>
  <si>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</si>
  <si>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</si>
  <si>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</si>
  <si>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</si>
  <si>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</si>
  <si>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</si>
  <si>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</si>
  <si>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</si>
  <si>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</si>
  <si>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</si>
  <si>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</si>
  <si>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</si>
  <si>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</si>
  <si>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</si>
  <si>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</si>
  <si>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</si>
  <si>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</si>
  <si>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</si>
  <si>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</si>
  <si>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</si>
  <si>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</si>
  <si>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</si>
  <si>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</si>
  <si>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</si>
  <si>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</si>
  <si>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</si>
  <si>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</si>
  <si>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</si>
  <si>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</si>
  <si>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</si>
  <si>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</si>
  <si>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</si>
  <si>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</si>
  <si>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</si>
  <si>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</si>
  <si>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</si>
  <si>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</si>
  <si>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</si>
  <si>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</si>
  <si>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</si>
  <si>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</si>
  <si>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</si>
  <si>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</si>
  <si>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</si>
  <si>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</si>
  <si>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</si>
  <si>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</si>
  <si>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</si>
  <si>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</si>
  <si>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</si>
  <si>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</si>
  <si>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</si>
  <si>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</si>
  <si>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</si>
  <si>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</si>
  <si>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</si>
  <si>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</si>
  <si>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</si>
  <si>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</si>
  <si>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</si>
  <si>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</si>
  <si>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</si>
  <si>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</si>
  <si>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</si>
  <si>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</si>
  <si>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</si>
  <si>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</si>
  <si>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</si>
  <si>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</si>
  <si>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</si>
  <si>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</si>
  <si>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</si>
  <si>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</si>
  <si>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</si>
  <si>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</si>
  <si>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</si>
  <si>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</si>
  <si>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</si>
  <si>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</si>
  <si>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</si>
  <si>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</si>
  <si>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</si>
  <si>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</si>
  <si>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</si>
  <si>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</si>
  <si>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</si>
  <si>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</si>
  <si>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</si>
  <si>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</si>
  <si>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</si>
  <si>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</si>
  <si>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</si>
  <si>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</si>
  <si>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</si>
  <si>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</si>
  <si>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</si>
  <si>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</si>
  <si>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</si>
  <si>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</si>
  <si>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</si>
  <si>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</si>
  <si>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</si>
  <si>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</si>
  <si>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</si>
  <si>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</si>
  <si>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</si>
  <si>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</si>
  <si>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</si>
  <si>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</si>
  <si>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</si>
  <si>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</si>
  <si>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</si>
  <si>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</si>
  <si>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</si>
  <si>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</si>
  <si>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</si>
  <si>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</si>
  <si>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</si>
  <si>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</si>
  <si>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</si>
  <si>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</si>
  <si>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</si>
  <si>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</si>
  <si>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</si>
  <si>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</si>
  <si>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</si>
  <si>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</si>
  <si>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</si>
  <si>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</si>
  <si>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</si>
  <si>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</si>
  <si>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</si>
  <si>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</si>
  <si>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</si>
  <si>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</si>
  <si>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</si>
  <si>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</si>
  <si>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</si>
  <si>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</si>
  <si>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</si>
  <si>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</si>
  <si>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</si>
  <si>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</si>
  <si>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</si>
  <si>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</si>
  <si>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</si>
  <si>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</si>
  <si>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</si>
  <si>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</si>
  <si>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</si>
  <si>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</si>
  <si>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</si>
  <si>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</si>
  <si>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</si>
  <si>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</si>
  <si>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</si>
  <si>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</si>
  <si>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</si>
  <si>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</si>
  <si>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</si>
  <si>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</si>
  <si>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</si>
  <si>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</si>
  <si>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</si>
  <si>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</si>
  <si>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</si>
  <si>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</si>
  <si>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</si>
  <si>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</si>
  <si>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</si>
  <si>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</si>
  <si>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</si>
  <si>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</si>
  <si>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</si>
  <si>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</si>
  <si>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</si>
  <si>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</si>
  <si>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</si>
  <si>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</si>
  <si>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</si>
  <si>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</si>
  <si>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</si>
  <si>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</si>
  <si>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</si>
  <si>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</si>
  <si>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</si>
  <si>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</si>
  <si>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</si>
  <si>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</si>
  <si>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</si>
  <si>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</si>
  <si>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</si>
  <si>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</si>
  <si>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</si>
  <si>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</si>
  <si>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</si>
  <si>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</si>
  <si>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</si>
  <si>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</si>
  <si>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</si>
  <si>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</si>
  <si>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</si>
  <si>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</si>
  <si>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</si>
  <si>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</si>
  <si>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</si>
  <si>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</si>
  <si>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</si>
  <si>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</si>
  <si>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</si>
  <si>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</si>
  <si>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</si>
  <si>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</si>
  <si>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</si>
  <si>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</si>
  <si>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</si>
  <si>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</si>
  <si>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</si>
  <si>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</si>
  <si>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</si>
  <si>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</si>
  <si>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</si>
  <si>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</si>
  <si>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</si>
  <si>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</si>
  <si>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</si>
  <si>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</si>
  <si>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</si>
  <si>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</si>
  <si>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</si>
  <si>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</si>
  <si>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</si>
  <si>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</si>
  <si>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</si>
  <si>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</si>
  <si>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</si>
  <si>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</si>
  <si>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</si>
  <si>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</si>
  <si>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</si>
  <si>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</si>
  <si>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</si>
  <si>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</si>
  <si>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</si>
  <si>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</si>
  <si>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</si>
  <si>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</si>
  <si>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</si>
  <si>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</si>
  <si>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</si>
  <si>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</si>
  <si>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</si>
  <si>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</si>
  <si>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</si>
  <si>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</si>
  <si>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</si>
  <si>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</si>
  <si>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</si>
  <si>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</si>
  <si>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</si>
  <si>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</si>
  <si>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</si>
  <si>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</si>
  <si>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</si>
  <si>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</si>
  <si>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</si>
  <si>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</si>
  <si>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</si>
  <si>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</si>
  <si>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</si>
  <si>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</si>
  <si>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</si>
  <si>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</si>
  <si>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</si>
  <si>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</si>
  <si>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</si>
  <si>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</si>
  <si>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</si>
  <si>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</si>
  <si>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</si>
  <si>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</si>
  <si>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</si>
  <si>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</si>
  <si>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</si>
  <si>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</si>
  <si>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</si>
  <si>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</si>
  <si>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</si>
  <si>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</si>
  <si>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</si>
  <si>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</si>
  <si>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</si>
  <si>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</si>
  <si>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</si>
  <si>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</si>
  <si>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</si>
  <si>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</si>
  <si>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</si>
  <si>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</si>
  <si>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</si>
  <si>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</si>
  <si>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</si>
  <si>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</si>
  <si>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</si>
  <si>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</si>
  <si>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</si>
  <si>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</si>
  <si>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</si>
  <si>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</si>
  <si>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</si>
  <si>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</si>
  <si>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</si>
  <si>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</si>
  <si>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</si>
  <si>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</si>
  <si>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</si>
  <si>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</si>
  <si>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</si>
  <si>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</si>
  <si>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</si>
  <si>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</si>
  <si>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</si>
  <si>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</si>
  <si>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</si>
  <si>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</si>
  <si>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</si>
  <si>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</si>
  <si>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</si>
  <si>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</si>
  <si>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</si>
  <si>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</si>
  <si>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</si>
  <si>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</si>
  <si>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</si>
  <si>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</si>
  <si>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</si>
  <si>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</si>
  <si>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</si>
  <si>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</si>
  <si>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</si>
  <si>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</si>
  <si>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</si>
  <si>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</si>
  <si>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</si>
  <si>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</si>
  <si>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</si>
  <si>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</si>
  <si>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</si>
  <si>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</si>
  <si>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</si>
  <si>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</si>
  <si>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</si>
  <si>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</si>
  <si>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</si>
  <si>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</si>
  <si>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</si>
  <si>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</si>
  <si>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</si>
  <si>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</si>
  <si>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</si>
  <si>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</si>
  <si>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</si>
  <si>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</si>
  <si>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</si>
  <si>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</si>
  <si>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</si>
  <si>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</si>
  <si>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</si>
  <si>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</si>
  <si>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</si>
  <si>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</si>
  <si>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</si>
  <si>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</si>
  <si>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</si>
  <si>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</si>
  <si>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</si>
  <si>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</si>
  <si>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</si>
  <si>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</si>
  <si>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</si>
  <si>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</si>
  <si>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</si>
  <si>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</si>
  <si>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</si>
  <si>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</si>
  <si>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</si>
  <si>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</si>
  <si>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</si>
  <si>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</si>
  <si>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</si>
  <si>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</si>
  <si>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</si>
  <si>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</si>
  <si>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</si>
  <si>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</si>
  <si>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</si>
  <si>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</si>
  <si>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</si>
  <si>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</si>
  <si>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</si>
  <si>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</si>
  <si>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</si>
  <si>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</si>
  <si>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</si>
  <si>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</si>
  <si>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</si>
  <si>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</si>
  <si>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</si>
  <si>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</si>
  <si>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</si>
  <si>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</si>
  <si>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</si>
  <si>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</si>
  <si>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</si>
  <si>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</si>
  <si>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</si>
  <si>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</si>
  <si>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</si>
  <si>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</si>
  <si>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</si>
  <si>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</si>
  <si>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</si>
  <si>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</si>
  <si>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</si>
  <si>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</si>
  <si>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</si>
  <si>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</si>
  <si>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</si>
  <si>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</si>
  <si>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</si>
  <si>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</si>
  <si>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</si>
  <si>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</si>
  <si>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</si>
  <si>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</si>
  <si>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</si>
  <si>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</si>
  <si>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</si>
  <si>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</si>
  <si>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</si>
  <si>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</si>
  <si>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</si>
  <si>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</si>
  <si>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</si>
  <si>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</si>
  <si>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</si>
  <si>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</si>
  <si>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</si>
  <si>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</si>
  <si>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</si>
  <si>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</si>
  <si>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</si>
  <si>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</si>
  <si>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</si>
  <si>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</si>
  <si>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</si>
  <si>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</si>
  <si>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</si>
  <si>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</si>
  <si>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</si>
  <si>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</si>
  <si>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</si>
  <si>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</si>
  <si>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</si>
  <si>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</si>
  <si>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</si>
  <si>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</si>
  <si>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</si>
  <si>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</si>
  <si>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</si>
  <si>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</si>
  <si>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</si>
  <si>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</si>
  <si>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</si>
  <si>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</si>
  <si>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</si>
  <si>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</si>
  <si>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</si>
  <si>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</si>
  <si>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</si>
  <si>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</si>
  <si>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</si>
  <si>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</si>
  <si>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</si>
  <si>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</si>
  <si>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</si>
  <si>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</si>
  <si>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</si>
  <si>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</si>
  <si>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</si>
  <si>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</si>
  <si>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</si>
  <si>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</si>
  <si>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</si>
  <si>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</si>
  <si>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</si>
  <si>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</si>
  <si>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</si>
  <si>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</si>
  <si>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</si>
  <si>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</si>
  <si>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</si>
  <si>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</si>
  <si>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</si>
  <si>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</si>
  <si>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</si>
  <si>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</si>
  <si>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</si>
  <si>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</si>
  <si>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</si>
  <si>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</si>
  <si>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</si>
  <si>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</si>
  <si>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</si>
  <si>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</si>
  <si>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</si>
  <si>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</si>
  <si>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</si>
  <si>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</si>
  <si>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</si>
  <si>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</si>
  <si>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</si>
  <si>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</si>
  <si>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</si>
  <si>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</si>
  <si>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</si>
  <si>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</si>
  <si>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</si>
  <si>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</si>
  <si>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</si>
  <si>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</si>
  <si>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</si>
  <si>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</si>
  <si>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</si>
  <si>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</si>
  <si>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</si>
  <si>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</si>
  <si>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</si>
  <si>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</si>
  <si>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</si>
  <si>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</si>
  <si>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</si>
  <si>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</si>
  <si>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</si>
  <si>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</si>
  <si>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</si>
  <si>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</si>
  <si>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</si>
  <si>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</si>
  <si>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</si>
  <si>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</si>
  <si>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</si>
  <si>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</si>
  <si>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</si>
  <si>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</si>
  <si>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</si>
  <si>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</si>
  <si>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</si>
  <si>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</si>
  <si>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</si>
  <si>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</si>
  <si>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</si>
  <si>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</si>
  <si>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</si>
  <si>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</si>
  <si>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</si>
  <si>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</si>
  <si>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</si>
  <si>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</si>
  <si>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</si>
  <si>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</si>
  <si>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</si>
  <si>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</si>
  <si>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</si>
  <si>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</si>
  <si>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</si>
  <si>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</si>
  <si>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</si>
  <si>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</si>
  <si>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</si>
  <si>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</si>
  <si>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</si>
  <si>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</si>
  <si>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</si>
  <si>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</si>
  <si>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</si>
  <si>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</si>
  <si>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</si>
  <si>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</si>
  <si>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</si>
  <si>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</si>
  <si>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</si>
  <si>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</si>
  <si>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</si>
  <si>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</si>
  <si>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</si>
  <si>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</si>
  <si>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</si>
  <si>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</si>
  <si>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</si>
  <si>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</si>
  <si>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</si>
  <si>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</si>
  <si>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</si>
  <si>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</si>
  <si>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</si>
  <si>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</si>
  <si>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</si>
  <si>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</si>
  <si>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</si>
  <si>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</si>
  <si>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</si>
  <si>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</si>
  <si>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</si>
  <si>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</si>
  <si>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</si>
  <si>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</si>
  <si>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</si>
  <si>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</si>
  <si>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</si>
  <si>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</si>
  <si>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</si>
  <si>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</si>
  <si>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</si>
  <si>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</si>
  <si>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</si>
  <si>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</si>
  <si>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</si>
  <si>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</si>
  <si>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</si>
  <si>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</si>
  <si>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</si>
  <si>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</si>
  <si>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</si>
  <si>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</si>
  <si>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</si>
  <si>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</si>
  <si>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</si>
  <si>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</si>
  <si>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</si>
  <si>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</si>
  <si>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</si>
  <si>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</si>
  <si>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</si>
  <si>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</si>
  <si>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</si>
  <si>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</si>
  <si>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</si>
  <si>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</si>
  <si>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</si>
  <si>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</si>
  <si>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</si>
  <si>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</si>
  <si>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</si>
  <si>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</si>
  <si>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</si>
  <si>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</si>
  <si>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</si>
  <si>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</si>
  <si>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</si>
  <si>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</si>
  <si>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</si>
  <si>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</si>
  <si>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</si>
  <si>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</si>
  <si>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</si>
  <si>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</si>
  <si>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</si>
  <si>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</si>
  <si>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</si>
  <si>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</si>
  <si>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</si>
  <si>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</si>
  <si>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</si>
  <si>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</si>
  <si>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</si>
  <si>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</si>
  <si>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</si>
  <si>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</si>
  <si>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</si>
  <si>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</si>
  <si>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</si>
  <si>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</si>
  <si>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</si>
  <si>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</si>
  <si>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</si>
  <si>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</si>
  <si>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</si>
  <si>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</si>
  <si>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</si>
  <si>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</si>
  <si>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</si>
  <si>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</si>
  <si>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</si>
  <si>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</si>
  <si>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</si>
  <si>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</si>
  <si>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</si>
  <si>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</si>
  <si>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</si>
  <si>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</si>
  <si>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</si>
  <si>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</si>
  <si>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</si>
  <si>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</si>
  <si>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</si>
  <si>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</si>
  <si>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</si>
  <si>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</si>
  <si>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</si>
  <si>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</si>
  <si>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</si>
  <si>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</si>
  <si>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</si>
  <si>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</si>
  <si>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</si>
  <si>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</si>
  <si>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</si>
  <si>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</si>
  <si>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</si>
  <si>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</si>
  <si>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</si>
  <si>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</si>
  <si>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</si>
  <si>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</si>
  <si>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</si>
  <si>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</si>
  <si>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</si>
  <si>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</si>
  <si>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</si>
  <si>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</si>
  <si>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</si>
  <si>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</si>
  <si>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</si>
  <si>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</si>
  <si>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</si>
  <si>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</si>
  <si>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</si>
  <si>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</si>
  <si>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</si>
  <si>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</si>
  <si>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</si>
  <si>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</si>
  <si>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</si>
  <si>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</si>
  <si>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</si>
  <si>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</si>
  <si>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</si>
  <si>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</si>
  <si>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</si>
  <si>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</si>
  <si>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</si>
  <si>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</si>
  <si>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</si>
  <si>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</si>
  <si>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</si>
  <si>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</si>
  <si>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</si>
  <si>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</si>
  <si>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</si>
  <si>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</si>
  <si>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</si>
  <si>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</si>
  <si>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</si>
  <si>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</si>
  <si>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</si>
  <si>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</si>
  <si>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</si>
  <si>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</si>
  <si>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</si>
  <si>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</si>
  <si>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</si>
  <si>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</si>
  <si>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</si>
  <si>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</si>
  <si>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</si>
  <si>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</si>
  <si>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</si>
  <si>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</si>
  <si>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</si>
  <si>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</si>
  <si>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</si>
  <si>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</si>
  <si>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</si>
  <si>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</si>
  <si>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</si>
  <si>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</si>
  <si>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</si>
  <si>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</si>
  <si>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</si>
  <si>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</si>
  <si>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</si>
  <si>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</si>
  <si>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</si>
  <si>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</si>
  <si>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</si>
  <si>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</si>
  <si>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</si>
  <si>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</si>
  <si>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</si>
  <si>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</si>
  <si>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</si>
  <si>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</si>
  <si>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</si>
  <si>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</si>
  <si>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</si>
  <si>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</si>
  <si>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</si>
  <si>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</si>
  <si>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</si>
  <si>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</si>
  <si>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</si>
  <si>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</si>
  <si>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</si>
  <si>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</si>
  <si>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</si>
  <si>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</si>
  <si>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</si>
  <si>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</si>
  <si>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</si>
  <si>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</si>
  <si>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</si>
  <si>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</si>
  <si>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</si>
  <si>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</si>
  <si>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</si>
  <si>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</si>
  <si>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</si>
  <si>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</si>
  <si>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</si>
  <si>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</si>
  <si>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</si>
  <si>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</si>
  <si>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</si>
  <si>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</si>
  <si>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</si>
  <si>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</si>
  <si>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</si>
  <si>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</si>
  <si>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</si>
  <si>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</si>
  <si>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</si>
  <si>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</si>
  <si>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</si>
  <si>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</si>
  <si>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</si>
  <si>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</si>
  <si>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</si>
  <si>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</si>
  <si>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</si>
  <si>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</si>
  <si>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</si>
  <si>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</si>
  <si>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</si>
  <si>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</si>
  <si>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</si>
  <si>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</si>
  <si>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</si>
  <si>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</si>
  <si>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</si>
  <si>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</si>
  <si>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</si>
  <si>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</si>
  <si>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</si>
  <si>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</si>
  <si>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</si>
  <si>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</si>
  <si>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</si>
  <si>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</si>
  <si>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</si>
  <si>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</si>
  <si>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</si>
  <si>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</si>
  <si>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</si>
  <si>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</si>
  <si>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</si>
  <si>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</si>
  <si>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</si>
  <si>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</si>
  <si>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</si>
  <si>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</si>
  <si>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</si>
  <si>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</si>
  <si>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</si>
  <si>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</si>
  <si>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</si>
  <si>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</si>
  <si>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</si>
  <si>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</si>
  <si>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</si>
  <si>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</si>
  <si>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</si>
  <si>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</si>
  <si>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</si>
  <si>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</si>
  <si>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</si>
  <si>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</si>
  <si>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</si>
  <si>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</si>
  <si>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</si>
  <si>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</si>
  <si>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</si>
  <si>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</si>
  <si>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</si>
  <si>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</si>
  <si>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</si>
  <si>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</si>
  <si>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</si>
  <si>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</si>
  <si>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</si>
  <si>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</si>
  <si>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</si>
  <si>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</si>
  <si>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</si>
  <si>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</si>
  <si>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</si>
  <si>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</si>
  <si>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</si>
  <si>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</si>
  <si>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</si>
  <si>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</si>
  <si>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</si>
  <si>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</si>
  <si>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</si>
  <si>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</si>
  <si>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</si>
  <si>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</si>
  <si>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</si>
  <si>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</si>
  <si>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</si>
  <si>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</si>
  <si>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</si>
  <si>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</si>
  <si>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</si>
  <si>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</si>
  <si>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</si>
  <si>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</si>
  <si>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</si>
  <si>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</si>
  <si>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</si>
  <si>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</si>
  <si>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</si>
  <si>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</si>
  <si>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</si>
  <si>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</si>
  <si>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</si>
  <si>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</si>
  <si>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</si>
  <si>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</si>
  <si>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</si>
  <si>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</si>
  <si>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</si>
  <si>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</si>
  <si>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</si>
  <si>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</si>
  <si>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</si>
  <si>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</si>
  <si>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</si>
  <si>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</si>
  <si>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</si>
  <si>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</si>
  <si>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</si>
  <si>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</si>
  <si>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</si>
  <si>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</si>
  <si>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</si>
  <si>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</si>
  <si>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</si>
  <si>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</si>
  <si>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</si>
  <si>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</si>
  <si>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</si>
  <si>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</si>
  <si>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</si>
  <si>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</si>
  <si>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</si>
  <si>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</si>
  <si>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</si>
  <si>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</si>
  <si>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</si>
  <si>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</si>
  <si>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</si>
  <si>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</si>
  <si>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</si>
  <si>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</si>
  <si>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</si>
  <si>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</si>
  <si>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</si>
  <si>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</si>
  <si>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</si>
  <si>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</si>
  <si>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</si>
  <si>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</si>
  <si>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</si>
  <si>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</si>
  <si>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</si>
  <si>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</si>
  <si>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</si>
  <si>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</si>
  <si>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</si>
  <si>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</si>
  <si>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</si>
  <si>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</si>
  <si>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</si>
  <si>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</si>
  <si>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</si>
  <si>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</si>
  <si>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</si>
  <si>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</si>
  <si>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</si>
  <si>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</si>
  <si>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</si>
  <si>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</si>
  <si>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</si>
  <si>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</si>
  <si>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</si>
  <si>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</si>
  <si>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</si>
  <si>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</si>
  <si>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</si>
  <si>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</si>
  <si>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</si>
  <si>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</si>
  <si>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</si>
  <si>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</si>
  <si>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</si>
  <si>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</si>
  <si>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</si>
  <si>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</si>
  <si>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</si>
  <si>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</si>
  <si>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</si>
  <si>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</si>
  <si>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</si>
  <si>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</si>
  <si>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</si>
  <si>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</si>
  <si>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</si>
  <si>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</si>
  <si>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</si>
  <si>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</si>
  <si>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</si>
  <si>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</si>
  <si>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</si>
  <si>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</si>
  <si>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</si>
  <si>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</si>
  <si>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</si>
  <si>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</si>
  <si>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</si>
  <si>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</si>
  <si>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</si>
  <si>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</si>
  <si>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</si>
  <si>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</si>
  <si>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</si>
  <si>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</si>
  <si>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</si>
  <si>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</si>
  <si>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</si>
  <si>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</si>
  <si>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</si>
  <si>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</si>
  <si>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</si>
  <si>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</si>
  <si>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</si>
  <si>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</si>
  <si>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</si>
  <si>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</si>
  <si>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</si>
  <si>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</si>
  <si>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</si>
  <si>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</si>
  <si>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</si>
  <si>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</si>
  <si>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</si>
  <si>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</si>
  <si>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</si>
  <si>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</si>
  <si>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</si>
  <si>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</si>
  <si>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</si>
  <si>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</si>
  <si>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</si>
  <si>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</si>
  <si>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</si>
  <si>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</si>
  <si>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</si>
  <si>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</si>
  <si>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</si>
  <si>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</si>
  <si>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</si>
  <si>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</si>
  <si>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</si>
  <si>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</si>
  <si>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</si>
  <si>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</si>
  <si>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</si>
  <si>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</si>
  <si>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</si>
  <si>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</si>
  <si>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</si>
  <si>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</si>
  <si>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</si>
  <si>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</si>
  <si>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</si>
  <si>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</si>
  <si>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</si>
  <si>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</si>
  <si>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</si>
  <si>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</si>
  <si>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</si>
  <si>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</si>
  <si>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</si>
  <si>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</si>
  <si>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</si>
  <si>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</si>
  <si>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</si>
  <si>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</si>
  <si>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</si>
  <si>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</si>
  <si>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</si>
  <si>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</si>
  <si>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</si>
  <si>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</si>
  <si>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</si>
  <si>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</si>
  <si>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</si>
  <si>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</si>
  <si>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</si>
  <si>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</si>
  <si>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</si>
  <si>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</si>
  <si>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</si>
  <si>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</si>
  <si>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</si>
  <si>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</si>
  <si>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</si>
  <si>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</si>
  <si>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</si>
  <si>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</si>
  <si>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</si>
  <si>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</si>
  <si>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</si>
  <si>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</si>
  <si>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</si>
  <si>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</si>
  <si>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</si>
  <si>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</si>
  <si>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</si>
  <si>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</si>
  <si>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</si>
  <si>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</si>
  <si>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</si>
  <si>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</si>
  <si>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</si>
  <si>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</si>
  <si>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</si>
  <si>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</si>
  <si>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</si>
  <si>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</si>
  <si>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</si>
  <si>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</si>
  <si>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</si>
  <si>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</si>
  <si>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</si>
  <si>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</si>
  <si>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</si>
  <si>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</si>
  <si>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</si>
  <si>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</si>
  <si>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</si>
  <si>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</si>
  <si>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</si>
  <si>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</si>
  <si>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</si>
  <si>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</si>
  <si>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</si>
  <si>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</si>
  <si>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</si>
  <si>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</si>
  <si>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</si>
  <si>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</si>
  <si>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</si>
  <si>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</si>
  <si>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</si>
  <si>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</si>
  <si>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</si>
  <si>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</si>
  <si>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</si>
  <si>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</si>
  <si>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</si>
  <si>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</si>
  <si>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</si>
  <si>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</si>
  <si>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</si>
  <si>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</si>
  <si>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</si>
  <si>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</si>
  <si>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</si>
  <si>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</si>
  <si>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</si>
  <si>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</si>
  <si>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</si>
  <si>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</si>
  <si>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</si>
  <si>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</si>
  <si>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</si>
  <si>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</si>
  <si>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</si>
  <si>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</si>
  <si>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</si>
  <si>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</si>
  <si>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</si>
  <si>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</si>
  <si>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</si>
  <si>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</si>
  <si>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</si>
  <si>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</si>
  <si>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</si>
  <si>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</si>
  <si>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</si>
  <si>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</si>
  <si>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</si>
  <si>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</si>
  <si>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</si>
  <si>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</si>
  <si>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</si>
  <si>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</si>
  <si>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</si>
  <si>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</si>
  <si>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</si>
  <si>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</si>
  <si>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</si>
  <si>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</si>
  <si>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</si>
  <si>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</si>
  <si>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</si>
  <si>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</si>
  <si>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</si>
  <si>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</si>
  <si>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</si>
  <si>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</si>
  <si>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</si>
  <si>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</si>
  <si>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</si>
  <si>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</si>
  <si>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</si>
  <si>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</si>
  <si>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</si>
  <si>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</si>
  <si>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</si>
  <si>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</si>
  <si>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</si>
  <si>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</si>
  <si>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</si>
  <si>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</si>
  <si>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</si>
  <si>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</si>
  <si>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</si>
  <si>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</si>
  <si>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</si>
  <si>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</si>
  <si>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</si>
  <si>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</si>
  <si>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</si>
  <si>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</si>
  <si>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</si>
  <si>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</si>
  <si>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</si>
  <si>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</si>
  <si>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</si>
  <si>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</si>
  <si>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</si>
  <si>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</si>
  <si>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</si>
  <si>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</si>
  <si>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</si>
  <si>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</si>
  <si>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</si>
  <si>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</si>
  <si>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</si>
  <si>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</si>
  <si>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</si>
  <si>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</si>
  <si>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</si>
  <si>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</si>
  <si>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</si>
  <si>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</si>
  <si>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</si>
  <si>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</si>
  <si>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</si>
  <si>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</si>
  <si>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</si>
  <si>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</si>
  <si>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</si>
  <si>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</si>
  <si>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</si>
  <si>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</si>
  <si>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</si>
  <si>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</si>
  <si>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</si>
  <si>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</si>
  <si>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</si>
  <si>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</si>
  <si>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</si>
  <si>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</si>
  <si>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</si>
  <si>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</si>
  <si>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</si>
  <si>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</si>
  <si>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</si>
  <si>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</si>
  <si>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</si>
  <si>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</si>
  <si>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</si>
  <si>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</si>
  <si>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</si>
  <si>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</si>
  <si>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</si>
  <si>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</si>
  <si>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</si>
  <si>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</si>
  <si>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</si>
  <si>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</si>
  <si>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</si>
  <si>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</si>
  <si>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</si>
  <si>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</si>
  <si>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</si>
  <si>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</si>
  <si>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</si>
  <si>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</si>
  <si>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</si>
  <si>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</si>
  <si>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</si>
  <si>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</si>
  <si>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</si>
  <si>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</si>
  <si>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</si>
  <si>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</si>
  <si>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</si>
  <si>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</si>
  <si>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</si>
  <si>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</si>
  <si>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</si>
  <si>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</si>
  <si>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</si>
  <si>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</si>
  <si>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</si>
  <si>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</si>
  <si>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</si>
  <si>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</si>
  <si>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</si>
  <si>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</si>
  <si>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</si>
  <si>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</si>
  <si>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</si>
  <si>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</si>
  <si>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</si>
  <si>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</si>
  <si>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</si>
  <si>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</si>
  <si>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</si>
  <si>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</si>
  <si>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</si>
  <si>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</si>
  <si>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</si>
  <si>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</si>
  <si>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</si>
  <si>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</si>
  <si>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</si>
  <si>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</si>
  <si>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</si>
  <si>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</si>
  <si>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</si>
  <si>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</si>
  <si>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</si>
  <si>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</si>
  <si>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</si>
  <si>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</si>
  <si>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</si>
  <si>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</si>
  <si>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</si>
  <si>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</si>
  <si>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</si>
  <si>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</si>
  <si>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</si>
  <si>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</si>
  <si>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</si>
  <si>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</si>
  <si>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</si>
  <si>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</si>
  <si>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</si>
  <si>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</si>
  <si>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</si>
  <si>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</si>
  <si>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</si>
  <si>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</si>
  <si>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</si>
  <si>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</si>
  <si>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</si>
  <si>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</si>
  <si>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</si>
  <si>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</si>
  <si>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</si>
  <si>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</si>
  <si>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</si>
  <si>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</si>
  <si>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</si>
  <si>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</si>
  <si>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</si>
  <si>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</si>
  <si>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</si>
  <si>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</si>
  <si>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</si>
  <si>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</si>
  <si>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</si>
  <si>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</si>
  <si>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</si>
  <si>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</si>
  <si>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</si>
  <si>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</si>
  <si>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</si>
  <si>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</si>
  <si>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</si>
  <si>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</si>
  <si>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</si>
  <si>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</si>
  <si>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</si>
  <si>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</si>
  <si>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</si>
  <si>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</si>
  <si>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</si>
  <si>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</si>
  <si>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</si>
  <si>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</si>
  <si>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</si>
  <si>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</si>
  <si>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</si>
  <si>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</si>
  <si>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</si>
  <si>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</si>
  <si>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</si>
  <si>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</si>
  <si>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</si>
  <si>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</si>
  <si>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</si>
  <si>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</si>
  <si>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</si>
  <si>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</si>
  <si>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</si>
  <si>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</si>
  <si>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</si>
  <si>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</si>
  <si>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</si>
  <si>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</si>
  <si>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</si>
  <si>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</si>
  <si>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</si>
  <si>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</si>
  <si>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</si>
  <si>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</si>
  <si>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</si>
  <si>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</si>
  <si>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</si>
  <si>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</si>
  <si>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</si>
  <si>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</si>
  <si>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</si>
  <si>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</si>
  <si>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</si>
  <si>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</si>
  <si>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</si>
  <si>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</si>
  <si>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</si>
  <si>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</si>
  <si>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</si>
  <si>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</si>
  <si>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</si>
  <si>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</si>
  <si>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</si>
  <si>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</si>
  <si>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</si>
  <si>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</si>
  <si>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</si>
  <si>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</si>
  <si>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</si>
  <si>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</si>
  <si>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</si>
  <si>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</si>
  <si>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</si>
  <si>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</si>
  <si>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</si>
  <si>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</si>
  <si>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</si>
  <si>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</si>
  <si>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</si>
  <si>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</si>
  <si>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</si>
  <si>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</si>
  <si>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</si>
  <si>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</si>
  <si>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</si>
  <si>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</si>
  <si>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</si>
  <si>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</si>
  <si>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</si>
  <si>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</si>
  <si>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</si>
  <si>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</si>
  <si>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</si>
  <si>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</si>
  <si>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</si>
  <si>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</si>
  <si>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</si>
  <si>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</si>
  <si>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</si>
  <si>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</si>
  <si>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</si>
  <si>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</si>
  <si>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</si>
  <si>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</si>
  <si>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</si>
  <si>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</si>
  <si>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</si>
  <si>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</si>
  <si>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</si>
  <si>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</si>
  <si>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</si>
  <si>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</si>
  <si>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</si>
  <si>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</si>
  <si>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</si>
  <si>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</si>
  <si>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</si>
  <si>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</si>
  <si>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</si>
  <si>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</si>
  <si>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</si>
  <si>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</si>
  <si>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</si>
  <si>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</si>
  <si>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</si>
  <si>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</si>
  <si>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</si>
  <si>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</si>
  <si>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</si>
  <si>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</si>
  <si>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</si>
  <si>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</si>
  <si>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</si>
  <si>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</si>
  <si>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</si>
  <si>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</si>
  <si>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</si>
  <si>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</si>
  <si>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</si>
  <si>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</si>
  <si>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</si>
  <si>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</si>
  <si>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</si>
  <si>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</si>
  <si>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</si>
  <si>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</si>
  <si>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</si>
  <si>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</si>
  <si>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</si>
  <si>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</si>
  <si>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</si>
  <si>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</si>
  <si>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</si>
  <si>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</si>
  <si>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</si>
  <si>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</si>
  <si>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</si>
  <si>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</si>
  <si>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</si>
  <si>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</si>
  <si>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</si>
  <si>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</si>
  <si>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</si>
  <si>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</si>
  <si>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</si>
  <si>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</si>
  <si>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</si>
  <si>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</si>
  <si>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</si>
  <si>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</si>
  <si>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</si>
  <si>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</si>
  <si>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</si>
  <si>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</si>
  <si>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</si>
  <si>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</si>
  <si>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</si>
  <si>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</si>
  <si>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</si>
  <si>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</si>
  <si>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</si>
  <si>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</si>
  <si>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</si>
  <si>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</si>
  <si>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</si>
  <si>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</si>
  <si>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</si>
  <si>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</si>
  <si>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</si>
  <si>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</si>
  <si>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</si>
  <si>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</si>
  <si>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</si>
  <si>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</si>
  <si>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</si>
  <si>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</si>
  <si>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</si>
  <si>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</si>
  <si>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</si>
  <si>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</si>
  <si>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</si>
  <si>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</si>
  <si>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</si>
  <si>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</si>
  <si>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</si>
  <si>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</si>
  <si>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</si>
  <si>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</si>
  <si>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</si>
  <si>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</si>
  <si>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</si>
  <si>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</si>
  <si>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</si>
  <si>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</si>
  <si>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</si>
  <si>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</si>
  <si>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</si>
  <si>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</si>
  <si>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</si>
  <si>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</si>
  <si>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</si>
  <si>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</si>
  <si>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</si>
  <si>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</si>
  <si>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</si>
  <si>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</si>
  <si>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</si>
  <si>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</si>
  <si>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</si>
  <si>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</si>
  <si>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</si>
  <si>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</si>
  <si>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</si>
  <si>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</si>
  <si>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</si>
  <si>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</si>
  <si>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</si>
  <si>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</si>
  <si>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</si>
  <si>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</si>
  <si>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</si>
  <si>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</si>
  <si>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</si>
  <si>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</si>
  <si>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</si>
  <si>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</si>
  <si>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</si>
  <si>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</si>
  <si>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</si>
  <si>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</si>
  <si>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</si>
  <si>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</si>
  <si>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</si>
  <si>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</si>
  <si>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</si>
  <si>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</si>
  <si>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</si>
  <si>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</si>
  <si>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</si>
  <si>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</si>
  <si>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</si>
  <si>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</si>
  <si>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</si>
  <si>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</si>
  <si>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</si>
  <si>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</si>
  <si>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</si>
  <si>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</si>
  <si>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</si>
  <si>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</si>
  <si>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</si>
  <si>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</si>
  <si>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</si>
  <si>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</si>
  <si>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</si>
  <si>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</si>
  <si>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</si>
  <si>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</si>
  <si>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</si>
  <si>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</si>
  <si>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</si>
  <si>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</si>
  <si>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</si>
  <si>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</si>
  <si>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</si>
  <si>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</si>
  <si>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</si>
  <si>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</si>
  <si>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</si>
  <si>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</si>
  <si>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</si>
  <si>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</si>
  <si>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</si>
  <si>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</si>
  <si>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</si>
  <si>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</si>
  <si>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</si>
  <si>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</si>
  <si>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</si>
  <si>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</si>
  <si>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</si>
  <si>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</si>
  <si>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</si>
  <si>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</si>
  <si>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</si>
  <si>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</si>
  <si>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</si>
  <si>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</si>
  <si>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</si>
  <si>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</si>
  <si>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</si>
  <si>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</si>
  <si>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</si>
  <si>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</si>
  <si>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</si>
  <si>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</si>
  <si>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</si>
  <si>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</si>
  <si>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</si>
  <si>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</si>
  <si>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</si>
  <si>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</si>
  <si>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</si>
  <si>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</si>
  <si>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</si>
  <si>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</si>
  <si>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</si>
  <si>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</si>
  <si>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</si>
  <si>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</si>
  <si>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</si>
  <si>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</si>
  <si>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</si>
  <si>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</si>
  <si>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</si>
  <si>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</si>
  <si>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</si>
  <si>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</si>
  <si>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</si>
  <si>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</si>
  <si>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</si>
  <si>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</si>
  <si>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</si>
  <si>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</si>
  <si>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</si>
  <si>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</si>
  <si>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</si>
  <si>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</si>
  <si>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</si>
  <si>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</si>
  <si>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</si>
  <si>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</si>
  <si>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</si>
  <si>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</si>
  <si>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</si>
  <si>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</si>
  <si>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</si>
  <si>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</si>
  <si>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</si>
  <si>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</si>
  <si>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</si>
  <si>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</si>
  <si>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</si>
  <si>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</si>
  <si>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</si>
  <si>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</si>
  <si>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</si>
  <si>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</si>
  <si>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</si>
  <si>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</si>
  <si>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</si>
  <si>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</si>
  <si>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</si>
  <si>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</si>
  <si>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</si>
  <si>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</si>
  <si>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</si>
  <si>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</si>
  <si>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</si>
  <si>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</si>
  <si>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</si>
  <si>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</si>
  <si>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</si>
  <si>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</si>
  <si>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</si>
  <si>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</si>
  <si>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</si>
  <si>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</si>
  <si>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</si>
  <si>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</si>
  <si>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</si>
  <si>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</si>
  <si>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</si>
  <si>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</si>
  <si>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</si>
  <si>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</si>
  <si>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</si>
  <si>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</si>
  <si>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</si>
  <si>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</si>
  <si>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</si>
  <si>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</si>
  <si>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</si>
  <si>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</si>
  <si>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</si>
  <si>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</si>
  <si>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</si>
  <si>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</si>
  <si>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</si>
  <si>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</si>
  <si>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</si>
  <si>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</si>
  <si>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</si>
  <si>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</si>
  <si>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</si>
  <si>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</si>
  <si>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</si>
  <si>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</si>
  <si>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</si>
  <si>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</si>
  <si>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</si>
  <si>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</si>
  <si>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</si>
  <si>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</si>
  <si>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</si>
  <si>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</si>
  <si>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</si>
  <si>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</si>
  <si>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</si>
  <si>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</si>
  <si>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</si>
  <si>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</si>
  <si>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</si>
  <si>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</si>
  <si>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</si>
  <si>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</si>
  <si>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</si>
  <si>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</si>
  <si>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</si>
  <si>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</si>
  <si>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</si>
  <si>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</si>
  <si>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</si>
  <si>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</si>
  <si>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</si>
  <si>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</si>
  <si>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</si>
  <si>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</si>
  <si>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</si>
  <si>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</si>
  <si>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</si>
  <si>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</si>
  <si>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</si>
  <si>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</si>
  <si>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</si>
  <si>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</si>
  <si>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</si>
  <si>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</si>
  <si>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</si>
  <si>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</si>
  <si>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</si>
  <si>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</si>
  <si>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</si>
  <si>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</si>
  <si>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</si>
  <si>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</si>
  <si>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</si>
  <si>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</si>
  <si>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</si>
  <si>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</si>
  <si>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</si>
  <si>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</si>
  <si>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</si>
  <si>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</si>
  <si>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</si>
  <si>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</si>
  <si>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</si>
  <si>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</si>
  <si>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</si>
  <si>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</si>
  <si>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</si>
  <si>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</si>
  <si>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</si>
  <si>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</si>
  <si>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</si>
  <si>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</si>
  <si>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</si>
  <si>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</si>
  <si>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</si>
  <si>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</si>
  <si>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</si>
  <si>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</si>
  <si>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</si>
  <si>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</si>
  <si>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</si>
  <si>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</si>
  <si>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</si>
  <si>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</si>
  <si>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</si>
  <si>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</si>
  <si>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</si>
  <si>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</si>
  <si>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</si>
  <si>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</si>
  <si>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</si>
  <si>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</si>
  <si>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</si>
  <si>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</si>
  <si>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</si>
  <si>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</si>
  <si>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</si>
  <si>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</si>
  <si>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</si>
  <si>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</si>
  <si>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</si>
  <si>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</si>
  <si>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</si>
  <si>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</si>
  <si>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</si>
  <si>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</si>
  <si>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</si>
  <si>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</si>
  <si>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</si>
  <si>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</si>
  <si>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</si>
  <si>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</si>
  <si>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</si>
  <si>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</si>
  <si>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</si>
  <si>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</si>
  <si>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</si>
  <si>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</si>
  <si>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</si>
  <si>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</si>
  <si>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</si>
  <si>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</si>
  <si>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</si>
  <si>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</si>
  <si>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</si>
  <si>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</si>
  <si>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</si>
  <si>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</si>
  <si>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</si>
  <si>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</si>
  <si>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</si>
  <si>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</si>
  <si>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</si>
  <si>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</si>
  <si>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</si>
  <si>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</si>
  <si>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</si>
  <si>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</si>
  <si>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</si>
  <si>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</si>
  <si>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</si>
  <si>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</si>
  <si>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</si>
  <si>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</si>
  <si>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</si>
  <si>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</si>
  <si>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</si>
  <si>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</si>
  <si>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</si>
  <si>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</si>
  <si>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</si>
  <si>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</si>
  <si>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</si>
  <si>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</si>
  <si>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</si>
  <si>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</si>
  <si>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</si>
  <si>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</si>
  <si>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</si>
  <si>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</si>
  <si>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</si>
  <si>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</si>
  <si>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</si>
  <si>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</si>
  <si>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</si>
  <si>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</si>
  <si>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</si>
  <si>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</si>
  <si>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</si>
  <si>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</si>
  <si>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</si>
  <si>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</si>
  <si>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</si>
  <si>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</si>
  <si>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</si>
  <si>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</si>
  <si>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</si>
  <si>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</si>
  <si>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</si>
  <si>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</si>
  <si>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</si>
  <si>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</si>
  <si>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</si>
  <si>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</si>
  <si>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</si>
  <si>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</si>
  <si>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</si>
  <si>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</si>
  <si>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</si>
  <si>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</si>
  <si>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</si>
  <si>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</si>
  <si>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</si>
  <si>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</si>
  <si>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</si>
  <si>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</si>
  <si>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</si>
  <si>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</si>
  <si>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</si>
  <si>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</si>
  <si>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</si>
  <si>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</si>
  <si>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</si>
  <si>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</si>
  <si>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</si>
  <si>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</si>
  <si>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</si>
  <si>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</si>
  <si>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</si>
  <si>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</si>
  <si>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</si>
  <si>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</si>
  <si>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</si>
  <si>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</si>
  <si>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</si>
  <si>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</si>
  <si>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</si>
  <si>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</si>
  <si>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</si>
  <si>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</si>
  <si>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</si>
  <si>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</si>
  <si>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</si>
  <si>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</si>
  <si>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</si>
  <si>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</si>
  <si>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</si>
  <si>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</si>
  <si>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</si>
  <si>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</si>
  <si>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</si>
  <si>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</si>
  <si>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</si>
  <si>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</si>
  <si>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</si>
  <si>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</si>
  <si>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</si>
  <si>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</si>
  <si>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</si>
  <si>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</si>
  <si>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</si>
  <si>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</si>
  <si>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</si>
  <si>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</si>
  <si>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</si>
  <si>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</si>
  <si>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</si>
  <si>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</si>
  <si>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</si>
  <si>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</si>
  <si>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</si>
  <si>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</si>
  <si>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</si>
  <si>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</si>
  <si>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</si>
  <si>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</si>
  <si>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</si>
  <si>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</si>
  <si>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</si>
  <si>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</si>
  <si>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</si>
  <si>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</si>
  <si>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</si>
  <si>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</si>
  <si>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</si>
  <si>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</si>
  <si>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</si>
  <si>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</si>
  <si>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</si>
  <si>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</si>
  <si>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</si>
  <si>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</si>
  <si>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</si>
  <si>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</si>
  <si>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</si>
  <si>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</si>
  <si>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</si>
  <si>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</si>
  <si>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</si>
  <si>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</si>
  <si>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</si>
  <si>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</si>
  <si>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</si>
  <si>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</si>
  <si>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</si>
  <si>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</si>
  <si>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</si>
  <si>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</si>
  <si>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</si>
  <si>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</si>
  <si>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</si>
  <si>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</si>
  <si>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</si>
  <si>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</si>
  <si>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</si>
  <si>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</si>
  <si>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</si>
  <si>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</si>
  <si>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</si>
  <si>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</si>
  <si>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</si>
  <si>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</si>
  <si>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</si>
  <si>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</si>
  <si>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</si>
  <si>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</si>
  <si>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</si>
  <si>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</si>
  <si>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</si>
  <si>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</si>
  <si>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</si>
  <si>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</si>
  <si>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</si>
  <si>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</si>
  <si>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</si>
  <si>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</si>
  <si>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</si>
  <si>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</si>
  <si>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</si>
  <si>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</si>
  <si>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</si>
  <si>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</si>
  <si>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</si>
  <si>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</si>
  <si>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</si>
  <si>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</si>
  <si>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</si>
  <si>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</si>
  <si>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</si>
  <si>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</si>
  <si>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</si>
  <si>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</si>
  <si>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</si>
  <si>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</si>
  <si>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</si>
  <si>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</si>
  <si>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</si>
  <si>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</si>
  <si>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</si>
  <si>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</si>
  <si>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</si>
  <si>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</si>
  <si>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</si>
  <si>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</si>
  <si>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</si>
  <si>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</si>
  <si>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</si>
  <si>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</si>
  <si>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</si>
  <si>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</si>
  <si>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</si>
  <si>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</si>
  <si>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</si>
  <si>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</si>
  <si>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</si>
  <si>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</si>
  <si>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</si>
  <si>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</si>
  <si>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</si>
  <si>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</si>
  <si>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</si>
  <si>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</si>
  <si>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</si>
  <si>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</si>
  <si>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</si>
  <si>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</si>
  <si>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</si>
  <si>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</si>
  <si>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</si>
  <si>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</si>
  <si>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</si>
  <si>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</si>
  <si>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</si>
  <si>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</si>
  <si>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</si>
  <si>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</si>
  <si>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</si>
  <si>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</si>
  <si>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</si>
  <si>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</si>
  <si>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</si>
  <si>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</si>
  <si>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</si>
  <si>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</si>
  <si>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</si>
  <si>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</si>
  <si>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</si>
  <si>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</si>
  <si>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</si>
  <si>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</si>
  <si>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</si>
  <si>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</si>
  <si>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</si>
  <si>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</si>
  <si>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</si>
  <si>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</si>
  <si>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</si>
  <si>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</si>
  <si>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</si>
  <si>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</si>
  <si>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</si>
  <si>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</si>
  <si>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</si>
  <si>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</si>
  <si>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</si>
  <si>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</si>
  <si>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</si>
  <si>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</si>
  <si>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</si>
  <si>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</si>
  <si>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</si>
  <si>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</si>
  <si>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</si>
  <si>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</si>
  <si>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</si>
  <si>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</si>
  <si>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</si>
  <si>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</si>
  <si>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</si>
  <si>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</si>
  <si>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</si>
  <si>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</si>
  <si>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</si>
  <si>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</si>
  <si>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</si>
  <si>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</si>
  <si>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</si>
  <si>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</si>
  <si>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</si>
  <si>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</si>
  <si>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</si>
  <si>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</si>
  <si>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</si>
  <si>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</si>
  <si>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</si>
  <si>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</si>
  <si>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</si>
  <si>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</si>
  <si>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</si>
  <si>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</si>
  <si>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</si>
  <si>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</si>
  <si>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</si>
  <si>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</si>
  <si>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</si>
  <si>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</si>
  <si>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</si>
  <si>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</si>
  <si>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</si>
  <si>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</si>
  <si>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</si>
  <si>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</si>
  <si>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</si>
  <si>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</si>
  <si>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</si>
  <si>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</si>
  <si>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</si>
  <si>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</si>
  <si>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</si>
  <si>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</si>
  <si>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</si>
  <si>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</si>
  <si>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</si>
  <si>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</si>
  <si>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</si>
  <si>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</si>
  <si>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</si>
  <si>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</si>
  <si>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</si>
  <si>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</si>
  <si>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</si>
  <si>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</si>
  <si>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</si>
  <si>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</si>
  <si>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</si>
  <si>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</si>
  <si>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</si>
  <si>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</si>
  <si>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</si>
  <si>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</si>
  <si>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</si>
  <si>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</si>
  <si>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</si>
  <si>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</si>
  <si>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</si>
  <si>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</si>
  <si>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</si>
  <si>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</si>
  <si>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</si>
  <si>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</si>
  <si>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</si>
  <si>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</si>
  <si>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</si>
  <si>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</si>
  <si>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</si>
  <si>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</si>
  <si>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</si>
  <si>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</si>
  <si>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</si>
  <si>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</si>
  <si>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</si>
  <si>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</si>
  <si>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</si>
  <si>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</si>
  <si>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</si>
  <si>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</si>
  <si>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</si>
  <si>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</si>
  <si>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</si>
  <si>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</si>
  <si>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</si>
  <si>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</si>
  <si>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</si>
  <si>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</si>
  <si>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</si>
  <si>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</si>
  <si>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</si>
  <si>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</si>
  <si>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</si>
  <si>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</si>
  <si>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</si>
  <si>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</si>
  <si>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</si>
  <si>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</si>
  <si>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</si>
  <si>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</si>
  <si>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</si>
  <si>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</si>
  <si>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</si>
  <si>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</si>
  <si>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</si>
  <si>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</si>
  <si>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</si>
  <si>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</si>
  <si>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</si>
  <si>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</si>
  <si>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</si>
  <si>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</si>
  <si>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</si>
  <si>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</si>
  <si>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</si>
  <si>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</si>
  <si>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</si>
  <si>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</si>
  <si>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</si>
  <si>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</si>
  <si>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</si>
  <si>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</si>
  <si>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</si>
  <si>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</si>
  <si>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</si>
  <si>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</si>
  <si>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</si>
  <si>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</si>
  <si>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</si>
  <si>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</si>
  <si>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</si>
  <si>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</si>
  <si>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</si>
  <si>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</si>
  <si>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</si>
  <si>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</si>
  <si>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</si>
  <si>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</si>
  <si>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</si>
  <si>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</si>
  <si>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</si>
  <si>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</si>
  <si>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</si>
  <si>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</si>
  <si>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</si>
  <si>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</si>
  <si>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</si>
  <si>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</si>
  <si>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</si>
  <si>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</si>
  <si>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</si>
  <si>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</si>
  <si>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</si>
  <si>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</si>
  <si>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</si>
  <si>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</si>
  <si>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</si>
  <si>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</si>
  <si>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</si>
  <si>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</si>
  <si>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</si>
  <si>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</si>
  <si>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</si>
  <si>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</si>
  <si>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</si>
  <si>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</si>
  <si>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</si>
  <si>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</si>
  <si>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</si>
  <si>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</si>
  <si>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</si>
  <si>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</si>
  <si>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</si>
  <si>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</si>
  <si>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</si>
  <si>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</si>
  <si>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</si>
  <si>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</si>
  <si>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</si>
  <si>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</si>
  <si>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</si>
  <si>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</si>
  <si>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</si>
  <si>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</si>
  <si>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</si>
  <si>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</si>
  <si>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</si>
  <si>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</si>
  <si>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</si>
  <si>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</si>
  <si>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</si>
  <si>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</si>
  <si>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</si>
  <si>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</si>
  <si>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</si>
  <si>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</si>
  <si>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</si>
  <si>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</si>
  <si>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</si>
  <si>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</si>
  <si>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</si>
  <si>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</si>
  <si>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</si>
  <si>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</si>
  <si>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</si>
  <si>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</si>
  <si>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</si>
  <si>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</si>
  <si>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</si>
  <si>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</si>
  <si>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</si>
  <si>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</si>
  <si>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</si>
  <si>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</si>
  <si>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</si>
  <si>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</si>
  <si>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</si>
  <si>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</si>
  <si>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</si>
  <si>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</si>
  <si>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</si>
  <si>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</si>
  <si>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</si>
  <si>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</si>
  <si>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</si>
  <si>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</si>
  <si>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</si>
  <si>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</si>
  <si>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</si>
  <si>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</si>
  <si>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</si>
  <si>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</si>
  <si>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</si>
  <si>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</si>
  <si>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</si>
  <si>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</si>
  <si>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</si>
  <si>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</si>
  <si>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</si>
  <si>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</si>
  <si>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</si>
  <si>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</si>
  <si>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</si>
  <si>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</si>
  <si>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</si>
  <si>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</si>
  <si>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</si>
  <si>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</si>
  <si>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</si>
  <si>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</si>
  <si>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</si>
  <si>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</si>
  <si>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</si>
  <si>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</si>
  <si>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</si>
  <si>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</si>
  <si>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</si>
  <si>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</si>
  <si>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</si>
  <si>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</si>
  <si>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</si>
  <si>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</si>
  <si>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</si>
  <si>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</si>
  <si>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</si>
  <si>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</si>
  <si>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</si>
  <si>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</si>
  <si>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</si>
  <si>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</si>
  <si>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</si>
  <si>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</si>
  <si>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</si>
  <si>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</si>
  <si>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</si>
  <si>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</si>
  <si>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</si>
  <si>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</si>
  <si>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</si>
  <si>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</si>
  <si>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</si>
  <si>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</si>
  <si>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</si>
  <si>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</si>
  <si>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</si>
  <si>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</si>
  <si>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</si>
  <si>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</si>
  <si>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</si>
  <si>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</si>
  <si>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</si>
  <si>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</si>
  <si>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</si>
  <si>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</si>
  <si>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</si>
  <si>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</si>
  <si>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</si>
  <si>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</si>
  <si>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</si>
  <si>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</si>
  <si>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</si>
  <si>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</si>
  <si>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</si>
  <si>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</si>
  <si>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</si>
  <si>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</si>
  <si>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</si>
  <si>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</si>
  <si>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</si>
  <si>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</si>
  <si>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</si>
  <si>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</si>
  <si>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</si>
  <si>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</si>
  <si>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</si>
  <si>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</si>
  <si>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</si>
  <si>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</si>
  <si>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</si>
  <si>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</si>
  <si>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</si>
  <si>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</si>
  <si>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</si>
  <si>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</si>
  <si>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</si>
  <si>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</si>
  <si>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</si>
  <si>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</si>
  <si>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</si>
  <si>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</si>
  <si>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</si>
  <si>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</si>
  <si>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</si>
  <si>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</si>
  <si>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</si>
  <si>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</si>
  <si>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</si>
  <si>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</si>
  <si>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</si>
  <si>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</si>
  <si>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</si>
  <si>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</si>
  <si>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</si>
  <si>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</si>
  <si>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</si>
  <si>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</si>
  <si>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</si>
  <si>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</si>
  <si>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</si>
  <si>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</si>
  <si>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</si>
  <si>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</si>
  <si>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</si>
  <si>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</si>
  <si>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</si>
  <si>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</si>
  <si>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</si>
  <si>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</si>
  <si>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</si>
  <si>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</si>
  <si>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</si>
  <si>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</si>
  <si>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</si>
  <si>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</si>
  <si>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</si>
  <si>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</si>
  <si>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</si>
  <si>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</si>
  <si>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</si>
  <si>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</si>
  <si>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</si>
  <si>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</si>
  <si>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</si>
  <si>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</si>
  <si>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</si>
  <si>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</si>
  <si>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</si>
  <si>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</si>
  <si>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</si>
  <si>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</si>
  <si>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</si>
  <si>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</si>
  <si>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</si>
  <si>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</si>
  <si>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</si>
  <si>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</si>
  <si>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</si>
  <si>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</si>
  <si>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</si>
  <si>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</si>
  <si>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</si>
  <si>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</si>
  <si>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</si>
  <si>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</si>
  <si>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</si>
  <si>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</si>
  <si>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</si>
  <si>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</si>
  <si>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</si>
  <si>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</si>
  <si>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</si>
  <si>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</si>
  <si>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</si>
  <si>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</si>
  <si>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</si>
  <si>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</si>
  <si>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</si>
  <si>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</si>
  <si>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</si>
  <si>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</si>
  <si>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</si>
  <si>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</si>
  <si>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</si>
  <si>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</si>
  <si>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</si>
  <si>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</si>
  <si>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</si>
  <si>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</si>
  <si>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</si>
  <si>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</si>
  <si>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</si>
  <si>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</si>
  <si>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</si>
  <si>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</si>
  <si>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</si>
  <si>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</si>
  <si>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</si>
  <si>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</si>
  <si>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</si>
  <si>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</si>
  <si>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</si>
  <si>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</si>
  <si>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</si>
  <si>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</si>
  <si>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</si>
  <si>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</si>
  <si>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</si>
  <si>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</si>
  <si>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</si>
  <si>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</si>
  <si>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</si>
  <si>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</si>
  <si>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</si>
  <si>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</si>
  <si>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</si>
  <si>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</si>
  <si>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</si>
  <si>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</si>
  <si>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</si>
  <si>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</si>
  <si>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</si>
  <si>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</si>
  <si>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</si>
  <si>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</si>
  <si>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</si>
  <si>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</si>
  <si>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</si>
  <si>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</si>
  <si>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</si>
  <si>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</si>
  <si>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</si>
  <si>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</si>
  <si>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</si>
  <si>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</si>
  <si>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</si>
  <si>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</si>
  <si>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</si>
  <si>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</si>
  <si>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</si>
  <si>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</si>
  <si>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</si>
  <si>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</si>
  <si>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</si>
  <si>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</si>
  <si>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</si>
  <si>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</si>
  <si>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</si>
  <si>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</si>
  <si>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</si>
  <si>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</si>
  <si>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</si>
  <si>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</si>
  <si>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</si>
  <si>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</si>
  <si>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</si>
  <si>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</si>
  <si>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</si>
  <si>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</si>
  <si>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</si>
  <si>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</si>
  <si>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</si>
  <si>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</si>
  <si>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</si>
  <si>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</si>
  <si>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</si>
  <si>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</si>
  <si>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</si>
  <si>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</si>
  <si>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</si>
  <si>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</si>
  <si>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</si>
  <si>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</si>
  <si>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</si>
  <si>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</si>
  <si>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</si>
  <si>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</si>
  <si>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</si>
  <si>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</si>
  <si>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</si>
  <si>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</si>
  <si>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</si>
  <si>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</si>
  <si>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</si>
  <si>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</si>
  <si>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</si>
  <si>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</si>
  <si>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</si>
  <si>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</si>
  <si>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</si>
  <si>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</si>
  <si>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</si>
  <si>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</si>
  <si>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</si>
  <si>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</si>
  <si>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</si>
  <si>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</si>
  <si>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</si>
  <si>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</si>
  <si>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</si>
  <si>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</si>
  <si>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</si>
  <si>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</si>
  <si>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</si>
  <si>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</si>
  <si>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</si>
  <si>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</si>
  <si>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</si>
  <si>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</si>
  <si>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</si>
  <si>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</si>
  <si>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</si>
  <si>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</si>
  <si>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</si>
  <si>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</si>
  <si>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</si>
  <si>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</si>
  <si>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</si>
  <si>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</si>
  <si>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</si>
  <si>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</si>
  <si>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</si>
  <si>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</si>
  <si>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</si>
  <si>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</si>
  <si>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</si>
  <si>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</si>
  <si>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</si>
  <si>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</si>
  <si>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</si>
  <si>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</si>
  <si>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</si>
  <si>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</si>
  <si>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</si>
  <si>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</si>
  <si>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</si>
  <si>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</si>
  <si>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</si>
  <si>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</si>
  <si>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</si>
  <si>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</si>
  <si>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</si>
  <si>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</si>
  <si>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</si>
  <si>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</si>
  <si>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</si>
  <si>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</si>
  <si>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</si>
  <si>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</si>
  <si>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</si>
  <si>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</si>
  <si>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</si>
  <si>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</si>
  <si>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</si>
  <si>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</si>
  <si>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</si>
  <si>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</si>
  <si>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</si>
  <si>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</si>
  <si>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</si>
  <si>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</si>
  <si>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</si>
  <si>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</si>
  <si>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</si>
  <si>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</si>
  <si>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</si>
  <si>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</si>
  <si>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</si>
  <si>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</si>
  <si>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</si>
  <si>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</si>
  <si>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</si>
  <si>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</si>
  <si>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</si>
  <si>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</si>
  <si>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</si>
  <si>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</si>
  <si>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</si>
  <si>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</si>
  <si>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</si>
  <si>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</si>
  <si>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</si>
  <si>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</si>
  <si>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</si>
  <si>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</si>
  <si>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</si>
  <si>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</si>
  <si>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</si>
  <si>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</si>
  <si>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</si>
  <si>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</si>
  <si>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</si>
  <si>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</si>
  <si>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</si>
  <si>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</si>
  <si>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</si>
  <si>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</si>
  <si>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</si>
  <si>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</si>
  <si>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</si>
  <si>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</si>
  <si>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</si>
  <si>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</si>
  <si>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</si>
  <si>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</si>
  <si>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</si>
  <si>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</si>
  <si>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</si>
  <si>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</si>
  <si>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</si>
  <si>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</si>
  <si>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</si>
  <si>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</si>
  <si>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</si>
  <si>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</si>
  <si>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</si>
  <si>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</si>
  <si>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</si>
  <si>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</si>
  <si>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</si>
  <si>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</si>
  <si>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</si>
  <si>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</si>
  <si>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</si>
  <si>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</si>
  <si>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</si>
  <si>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</si>
  <si>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</si>
  <si>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</si>
  <si>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</si>
  <si>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</si>
  <si>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</si>
  <si>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</si>
  <si>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</si>
  <si>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</si>
  <si>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</si>
  <si>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</si>
  <si>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</si>
  <si>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</si>
  <si>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</si>
  <si>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</si>
  <si>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</si>
  <si>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</si>
  <si>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</si>
  <si>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</si>
  <si>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</si>
  <si>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</si>
  <si>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</si>
  <si>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</si>
  <si>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</si>
  <si>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</si>
  <si>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</si>
  <si>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</si>
  <si>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</si>
  <si>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</si>
  <si>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</si>
  <si>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</si>
  <si>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</si>
  <si>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</si>
  <si>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</si>
  <si>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</si>
  <si>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</si>
  <si>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</si>
  <si>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</si>
  <si>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</si>
  <si>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</si>
  <si>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</si>
  <si>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</si>
  <si>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</si>
  <si>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</si>
  <si>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</si>
  <si>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</si>
  <si>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</si>
  <si>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</si>
  <si>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</si>
  <si>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</si>
  <si>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</si>
  <si>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</si>
  <si>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</si>
  <si>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</si>
  <si>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</si>
  <si>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</si>
  <si>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</si>
  <si>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</si>
  <si>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</si>
  <si>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</si>
  <si>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</si>
  <si>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</si>
  <si>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</si>
  <si>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</si>
  <si>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</si>
  <si>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</si>
  <si>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</si>
  <si>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</si>
  <si>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</si>
  <si>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</si>
  <si>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</si>
  <si>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</si>
  <si>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</si>
  <si>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</si>
  <si>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</si>
  <si>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</si>
  <si>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</si>
  <si>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</si>
  <si>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</si>
  <si>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</si>
  <si>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</si>
  <si>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</si>
  <si>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</si>
  <si>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</si>
  <si>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</si>
  <si>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</si>
  <si>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</si>
  <si>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</si>
  <si>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</si>
  <si>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</si>
  <si>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</si>
  <si>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</si>
  <si>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</si>
  <si>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</si>
  <si>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</si>
  <si>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</si>
  <si>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</si>
  <si>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</si>
  <si>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</si>
  <si>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</si>
  <si>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</si>
  <si>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</si>
  <si>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</si>
  <si>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</si>
  <si>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</si>
  <si>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</si>
  <si>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</si>
  <si>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</si>
  <si>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</si>
  <si>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</si>
  <si>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</si>
  <si>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</si>
  <si>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</si>
  <si>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</si>
  <si>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</si>
  <si>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</si>
  <si>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</si>
  <si>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</si>
  <si>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</si>
  <si>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</si>
  <si>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</si>
  <si>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</si>
  <si>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</si>
  <si>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</si>
  <si>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</si>
  <si>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</si>
  <si>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</si>
  <si>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</si>
  <si>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</si>
  <si>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</si>
  <si>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</si>
  <si>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</si>
  <si>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</si>
  <si>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</si>
  <si>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</si>
  <si>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</si>
  <si>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</si>
  <si>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</si>
  <si>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</si>
  <si>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</si>
  <si>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</si>
  <si>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</si>
  <si>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</si>
  <si>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</si>
  <si>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</si>
  <si>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</si>
  <si>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</si>
  <si>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</si>
  <si>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</si>
  <si>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</si>
  <si>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</si>
  <si>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</si>
  <si>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</si>
  <si>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</si>
  <si>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</si>
  <si>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</si>
  <si>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</si>
  <si>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</si>
  <si>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</si>
  <si>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</si>
  <si>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</si>
  <si>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</si>
  <si>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</si>
  <si>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</si>
  <si>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</si>
  <si>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</si>
  <si>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</si>
  <si>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</si>
  <si>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</si>
  <si>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</si>
  <si>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</si>
  <si>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</si>
  <si>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</si>
  <si>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</si>
  <si>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</si>
  <si>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</si>
  <si>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</si>
  <si>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</si>
  <si>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</si>
  <si>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</si>
  <si>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</si>
  <si>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</si>
  <si>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</si>
  <si>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</si>
  <si>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</si>
  <si>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</si>
  <si>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</si>
  <si>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</si>
  <si>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</si>
  <si>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</si>
  <si>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</si>
  <si>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</si>
  <si>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</si>
  <si>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</si>
  <si>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</si>
  <si>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</si>
  <si>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</si>
  <si>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</si>
  <si>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</si>
  <si>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</si>
  <si>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</si>
  <si>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</si>
  <si>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</si>
  <si>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</si>
  <si>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</si>
  <si>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</si>
  <si>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</si>
  <si>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</si>
  <si>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</si>
  <si>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</si>
  <si>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</si>
  <si>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</si>
  <si>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</si>
  <si>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</si>
  <si>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</si>
  <si>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</si>
  <si>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</si>
  <si>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</si>
  <si>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</si>
  <si>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</si>
  <si>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</si>
  <si>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</si>
  <si>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</si>
  <si>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</si>
  <si>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</si>
  <si>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</si>
  <si>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</si>
  <si>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</si>
  <si>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</si>
  <si>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</si>
  <si>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</si>
  <si>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</si>
  <si>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</si>
  <si>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</si>
  <si>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</si>
  <si>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</si>
  <si>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</si>
  <si>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</si>
  <si>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</si>
  <si>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</si>
  <si>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</si>
  <si>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</si>
  <si>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</si>
  <si>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</si>
  <si>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</si>
  <si>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</si>
  <si>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</si>
  <si>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</si>
  <si>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</si>
  <si>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</si>
  <si>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</si>
  <si>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</si>
  <si>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</si>
  <si>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</si>
  <si>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</si>
  <si>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</si>
  <si>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</si>
  <si>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</si>
  <si>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</si>
  <si>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</si>
  <si>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</si>
  <si>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</si>
  <si>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</si>
  <si>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</si>
  <si>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</si>
  <si>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</si>
  <si>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</si>
  <si>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</si>
  <si>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</si>
  <si>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</si>
  <si>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</si>
  <si>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</si>
  <si>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</si>
  <si>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</si>
  <si>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</si>
  <si>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</si>
  <si>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</si>
  <si>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</si>
  <si>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</si>
  <si>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</si>
  <si>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</si>
  <si>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</si>
  <si>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</si>
  <si>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</si>
  <si>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</si>
  <si>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</si>
  <si>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</si>
  <si>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</si>
  <si>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</si>
  <si>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</si>
  <si>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</si>
  <si>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</si>
  <si>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</si>
  <si>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</si>
  <si>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</si>
  <si>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</si>
  <si>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</si>
  <si>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</si>
  <si>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</si>
  <si>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</si>
  <si>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</si>
  <si>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</si>
  <si>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</si>
  <si>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</si>
  <si>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</si>
  <si>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</si>
  <si>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</si>
  <si>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</si>
  <si>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</si>
  <si>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</si>
  <si>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</si>
  <si>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</si>
  <si>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</si>
  <si>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</si>
  <si>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</si>
  <si>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</si>
  <si>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</si>
  <si>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</si>
  <si>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</si>
  <si>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</si>
  <si>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</si>
  <si>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</si>
  <si>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</si>
  <si>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</si>
  <si>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</si>
  <si>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</si>
  <si>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</si>
  <si>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</si>
  <si>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</si>
  <si>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</si>
  <si>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</si>
  <si>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</si>
  <si>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</si>
  <si>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</si>
  <si>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</si>
  <si>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</si>
  <si>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</si>
  <si>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</si>
  <si>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</si>
  <si>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</si>
  <si>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</si>
  <si>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</si>
  <si>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</si>
  <si>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</si>
  <si>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</si>
  <si>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</si>
  <si>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</si>
  <si>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</si>
  <si>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</si>
  <si>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</si>
  <si>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</si>
  <si>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</si>
  <si>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</si>
  <si>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</si>
  <si>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</si>
  <si>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</si>
  <si>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</si>
  <si>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</si>
  <si>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</si>
  <si>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</si>
  <si>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</si>
  <si>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</si>
  <si>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</si>
  <si>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</si>
  <si>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</si>
  <si>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</si>
  <si>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</si>
  <si>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</si>
  <si>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</si>
  <si>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</si>
  <si>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</si>
  <si>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</si>
  <si>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</si>
  <si>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</si>
  <si>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</si>
  <si>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</si>
  <si>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</si>
  <si>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</si>
  <si>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</si>
  <si>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</si>
  <si>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</si>
  <si>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</si>
  <si>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</si>
  <si>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</si>
  <si>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</si>
  <si>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</si>
  <si>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</si>
  <si>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</si>
  <si>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</si>
  <si>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</si>
  <si>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</si>
  <si>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</si>
  <si>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</si>
  <si>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</si>
  <si>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</si>
  <si>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</si>
  <si>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</si>
  <si>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</si>
  <si>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</si>
  <si>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</si>
  <si>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</si>
  <si>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</si>
  <si>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</si>
  <si>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</si>
  <si>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</si>
  <si>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</si>
  <si>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</si>
  <si>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</si>
  <si>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</si>
  <si>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</si>
  <si>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</si>
  <si>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</si>
  <si>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</si>
  <si>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</si>
  <si>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</si>
  <si>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</si>
  <si>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</si>
  <si>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</si>
  <si>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</si>
  <si>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</si>
  <si>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</si>
  <si>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</si>
  <si>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</si>
  <si>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</si>
  <si>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</si>
  <si>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</si>
  <si>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</si>
  <si>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</si>
  <si>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</si>
  <si>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</si>
  <si>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</si>
  <si>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</si>
  <si>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</si>
  <si>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</si>
  <si>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</si>
  <si>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</si>
  <si>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</si>
  <si>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</si>
  <si>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</si>
  <si>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</si>
  <si>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</si>
  <si>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</si>
  <si>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</si>
  <si>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</si>
  <si>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</si>
  <si>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</si>
  <si>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</si>
  <si>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</si>
  <si>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</si>
  <si>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</si>
  <si>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</si>
  <si>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</si>
  <si>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</si>
  <si>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</si>
  <si>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</si>
  <si>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</si>
  <si>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</si>
  <si>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</si>
  <si>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</si>
  <si>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</si>
  <si>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</si>
  <si>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</si>
  <si>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</si>
  <si>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</si>
  <si>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</si>
  <si>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</si>
  <si>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</si>
  <si>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</si>
  <si>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</si>
  <si>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</si>
  <si>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</si>
  <si>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</si>
  <si>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</si>
  <si>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</si>
  <si>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</si>
  <si>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</si>
  <si>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</si>
  <si>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</si>
  <si>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</si>
  <si>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</si>
  <si>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</si>
  <si>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</si>
  <si>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</si>
  <si>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</si>
  <si>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</si>
  <si>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</si>
  <si>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</si>
  <si>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</si>
  <si>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</si>
  <si>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</si>
  <si>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</si>
  <si>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</si>
  <si>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</si>
  <si>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</si>
  <si>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</si>
  <si>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</si>
  <si>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</si>
  <si>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</si>
  <si>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</si>
  <si>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</si>
  <si>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</si>
  <si>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</si>
  <si>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</si>
  <si>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</si>
  <si>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</si>
  <si>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</si>
  <si>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</si>
  <si>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</si>
  <si>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</si>
  <si>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</si>
  <si>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</si>
  <si>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</si>
  <si>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</si>
  <si>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</si>
  <si>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</si>
  <si>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</si>
  <si>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</si>
  <si>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</si>
  <si>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</si>
  <si>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</si>
  <si>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</si>
  <si>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</si>
  <si>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</si>
  <si>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</si>
  <si>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</si>
  <si>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</si>
  <si>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</si>
  <si>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</si>
  <si>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</si>
  <si>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</si>
  <si>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</si>
  <si>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</si>
  <si>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</si>
  <si>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</si>
  <si>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</si>
  <si>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</si>
  <si>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</si>
  <si>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</si>
  <si>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</si>
  <si>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</si>
  <si>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</si>
  <si>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</si>
  <si>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</si>
  <si>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</si>
  <si>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</si>
  <si>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</si>
  <si>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</si>
  <si>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</si>
  <si>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</si>
  <si>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</si>
  <si>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</si>
  <si>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</si>
  <si>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</si>
  <si>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</si>
  <si>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</si>
  <si>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</si>
  <si>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</si>
  <si>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</si>
  <si>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</si>
  <si>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</si>
  <si>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</si>
  <si>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</si>
  <si>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</si>
  <si>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</si>
  <si>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</si>
  <si>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</si>
  <si>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</si>
  <si>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</si>
  <si>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</si>
  <si>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</si>
  <si>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</si>
  <si>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</si>
  <si>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</si>
  <si>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</si>
  <si>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</si>
  <si>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</si>
  <si>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</si>
  <si>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</si>
  <si>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</si>
  <si>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</si>
  <si>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</si>
  <si>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</si>
  <si>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</si>
  <si>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</si>
  <si>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</si>
  <si>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</si>
  <si>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</si>
  <si>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</si>
  <si>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</si>
  <si>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</si>
  <si>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</si>
  <si>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</si>
  <si>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</si>
  <si>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</si>
  <si>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</si>
  <si>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</si>
  <si>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</si>
  <si>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</si>
  <si>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</si>
  <si>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</si>
  <si>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</si>
  <si>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</si>
  <si>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</si>
  <si>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</si>
  <si>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</si>
  <si>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</si>
  <si>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</si>
  <si>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</si>
  <si>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</si>
  <si>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</si>
  <si>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</si>
  <si>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</si>
  <si>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</si>
  <si>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</si>
  <si>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</si>
  <si>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</si>
  <si>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</si>
  <si>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</si>
  <si>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</si>
  <si>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</si>
  <si>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</si>
  <si>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</si>
  <si>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</si>
  <si>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</si>
  <si>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</si>
  <si>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</si>
  <si>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</si>
  <si>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</si>
  <si>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</si>
  <si>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</si>
  <si>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</si>
  <si>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</si>
  <si>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</si>
  <si>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</si>
  <si>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</si>
  <si>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</si>
  <si>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</si>
  <si>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</si>
  <si>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</si>
  <si>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</si>
  <si>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</si>
  <si>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</si>
  <si>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</si>
  <si>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</si>
  <si>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</si>
  <si>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</si>
  <si>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</si>
  <si>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</si>
  <si>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</si>
  <si>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</si>
  <si>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</si>
  <si>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</si>
  <si>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</si>
  <si>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</si>
  <si>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</si>
  <si>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</si>
  <si>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</si>
  <si>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</si>
  <si>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</si>
  <si>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</si>
  <si>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</si>
  <si>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</si>
  <si>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</si>
  <si>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</si>
  <si>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</si>
  <si>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</si>
  <si>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</si>
  <si>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</si>
  <si>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</si>
  <si>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</si>
  <si>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</si>
  <si>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</si>
  <si>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</si>
  <si>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</si>
  <si>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</si>
  <si>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</si>
  <si>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</si>
  <si>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</si>
  <si>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</si>
  <si>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</si>
  <si>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</si>
  <si>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</si>
  <si>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</si>
  <si>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</si>
  <si>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</si>
  <si>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</si>
  <si>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</si>
  <si>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</si>
  <si>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</si>
  <si>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</si>
  <si>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</si>
  <si>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</si>
  <si>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</si>
  <si>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</si>
  <si>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</si>
  <si>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</si>
  <si>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</si>
  <si>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</si>
  <si>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</si>
  <si>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</si>
  <si>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</si>
  <si>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</si>
  <si>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</si>
  <si>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</si>
  <si>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</si>
  <si>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</si>
  <si>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</si>
  <si>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</si>
  <si>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</si>
  <si>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</si>
  <si>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</si>
  <si>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</si>
  <si>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</si>
  <si>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</si>
  <si>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</si>
  <si>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</si>
  <si>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</si>
  <si>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</si>
  <si>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</si>
  <si>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</si>
  <si>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</si>
  <si>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</si>
  <si>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</si>
  <si>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</si>
  <si>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</si>
  <si>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</si>
  <si>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</si>
  <si>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</si>
  <si>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</si>
  <si>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</si>
  <si>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</si>
  <si>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</si>
  <si>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</si>
  <si>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</si>
  <si>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</si>
  <si>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</si>
  <si>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</si>
  <si>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</si>
  <si>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</si>
  <si>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</si>
  <si>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</si>
  <si>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</si>
  <si>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</si>
  <si>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</si>
  <si>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</si>
  <si>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</si>
  <si>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</si>
  <si>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</si>
  <si>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</si>
  <si>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</si>
  <si>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</si>
  <si>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</si>
  <si>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</si>
  <si>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</si>
  <si>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</si>
  <si>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</si>
  <si>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</si>
  <si>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</si>
  <si>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</si>
  <si>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</si>
  <si>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</si>
  <si>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</si>
  <si>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</si>
  <si>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</si>
  <si>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</si>
  <si>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</si>
  <si>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</si>
  <si>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</si>
  <si>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</si>
  <si>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</si>
  <si>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</si>
  <si>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</si>
  <si>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</si>
  <si>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</si>
  <si>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</si>
  <si>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</si>
  <si>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</si>
  <si>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</si>
  <si>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</si>
  <si>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</si>
  <si>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</si>
  <si>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</si>
  <si>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</si>
  <si>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</si>
  <si>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</si>
  <si>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</si>
  <si>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</si>
  <si>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</si>
  <si>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</si>
  <si>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</si>
  <si>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</si>
  <si>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</si>
  <si>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</si>
  <si>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</si>
  <si>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</si>
  <si>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</si>
  <si>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</si>
  <si>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</si>
  <si>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</si>
  <si>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</si>
  <si>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</si>
  <si>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</si>
  <si>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</si>
  <si>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</si>
  <si>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</si>
  <si>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</si>
  <si>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</si>
  <si>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</si>
  <si>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</si>
  <si>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</si>
  <si>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</si>
  <si>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</si>
  <si>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</si>
  <si>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</si>
  <si>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</si>
  <si>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</si>
  <si>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</si>
  <si>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</si>
  <si>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</si>
  <si>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</si>
  <si>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</si>
  <si>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</si>
  <si>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</si>
  <si>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</si>
  <si>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</si>
  <si>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</si>
  <si>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</si>
  <si>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</si>
  <si>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</si>
  <si>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</si>
  <si>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</si>
  <si>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</si>
  <si>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</si>
  <si>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</si>
  <si>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</si>
  <si>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</si>
  <si>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</si>
  <si>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</si>
  <si>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</si>
  <si>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</si>
  <si>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</si>
  <si>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</si>
  <si>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</si>
  <si>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</si>
  <si>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</si>
  <si>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</si>
  <si>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</si>
  <si>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</si>
  <si>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</si>
  <si>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</si>
  <si>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</si>
  <si>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</si>
  <si>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</si>
  <si>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</si>
  <si>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</si>
  <si>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</si>
  <si>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</si>
  <si>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</si>
  <si>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</si>
  <si>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</si>
  <si>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</si>
  <si>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</si>
  <si>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</si>
  <si>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</si>
  <si>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</si>
  <si>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</si>
  <si>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</si>
  <si>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</si>
  <si>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</si>
  <si>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</si>
  <si>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</si>
  <si>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</si>
  <si>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</si>
  <si>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</si>
  <si>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</si>
  <si>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</si>
  <si>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</si>
  <si>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</si>
  <si>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</si>
  <si>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</si>
  <si>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</si>
  <si>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</si>
  <si>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</si>
  <si>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</si>
  <si>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</si>
  <si>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</si>
  <si>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</si>
  <si>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</si>
  <si>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</si>
  <si>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</si>
  <si>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</si>
  <si>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</si>
  <si>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</si>
  <si>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</si>
  <si>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</si>
  <si>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</si>
  <si>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</si>
  <si>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</si>
  <si>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</si>
  <si>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</si>
  <si>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</si>
  <si>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</si>
  <si>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</si>
  <si>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</si>
  <si>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</si>
  <si>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</si>
  <si>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</si>
  <si>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</si>
  <si>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</si>
  <si>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</si>
  <si>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</si>
  <si>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</si>
  <si>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</si>
  <si>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</si>
  <si>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</si>
  <si>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</si>
  <si>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</si>
  <si>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</si>
  <si>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</si>
  <si>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</si>
  <si>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</si>
  <si>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</si>
  <si>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</si>
  <si>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</si>
  <si>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</si>
  <si>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</si>
  <si>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</si>
  <si>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</si>
  <si>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</si>
  <si>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</si>
  <si>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</si>
  <si>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</si>
  <si>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</si>
  <si>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</si>
  <si>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</si>
  <si>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</si>
  <si>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</si>
  <si>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</si>
  <si>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</si>
  <si>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</si>
  <si>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</si>
  <si>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</si>
  <si>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</si>
  <si>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</si>
  <si>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</si>
  <si>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</si>
  <si>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</si>
  <si>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</si>
  <si>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</si>
  <si>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</si>
  <si>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</si>
  <si>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</si>
  <si>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</si>
  <si>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</si>
  <si>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</si>
  <si>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</si>
  <si>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</si>
  <si>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</si>
  <si>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</si>
  <si>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</si>
  <si>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</si>
  <si>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</si>
  <si>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</si>
  <si>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</si>
  <si>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</si>
  <si>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</si>
  <si>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</si>
  <si>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</si>
  <si>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</si>
  <si>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</si>
  <si>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</si>
  <si>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</si>
  <si>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</si>
  <si>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</si>
  <si>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</si>
  <si>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</si>
  <si>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</si>
  <si>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</si>
  <si>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</si>
  <si>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</si>
  <si>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</si>
  <si>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</si>
  <si>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</si>
  <si>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</si>
  <si>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</si>
  <si>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</si>
  <si>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</si>
  <si>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</si>
  <si>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</si>
  <si>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</si>
  <si>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</si>
  <si>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</si>
  <si>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</si>
  <si>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</si>
  <si>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</si>
  <si>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</si>
  <si>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</si>
  <si>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</si>
  <si>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</si>
  <si>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</si>
  <si>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</si>
  <si>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</si>
  <si>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</si>
  <si>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</si>
  <si>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</si>
  <si>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</si>
  <si>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</si>
  <si>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</si>
  <si>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</si>
  <si>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</si>
  <si>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</si>
  <si>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</si>
  <si>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</si>
  <si>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</si>
  <si>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</si>
  <si>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</si>
  <si>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</si>
  <si>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</si>
  <si>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</si>
  <si>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</si>
  <si>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</si>
  <si>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</si>
  <si>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</si>
  <si>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</si>
  <si>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</si>
  <si>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</si>
  <si>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</si>
  <si>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</si>
  <si>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</si>
  <si>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</si>
  <si>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</si>
  <si>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</si>
  <si>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</si>
  <si>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</si>
  <si>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</si>
  <si>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</si>
  <si>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</si>
  <si>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</si>
  <si>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</si>
  <si>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</si>
  <si>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</si>
  <si>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</si>
  <si>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</si>
  <si>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</si>
  <si>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</si>
  <si>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</si>
  <si>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</si>
  <si>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</si>
  <si>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</si>
  <si>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</si>
  <si>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</si>
  <si>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</si>
  <si>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</si>
  <si>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</si>
  <si>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</si>
  <si>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</si>
  <si>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</si>
  <si>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</si>
  <si>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</si>
  <si>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</si>
  <si>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</si>
  <si>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</si>
  <si>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</si>
  <si>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</si>
  <si>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</si>
  <si>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</si>
  <si>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</si>
  <si>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</si>
  <si>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</si>
  <si>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</si>
  <si>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</si>
  <si>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</si>
  <si>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</si>
  <si>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</si>
  <si>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</si>
  <si>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</si>
  <si>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</si>
  <si>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</si>
  <si>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</si>
  <si>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</si>
  <si>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</si>
  <si>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</si>
  <si>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</si>
  <si>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</si>
  <si>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</si>
  <si>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</si>
  <si>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</si>
  <si>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</si>
  <si>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</si>
  <si>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</si>
  <si>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</si>
  <si>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</si>
  <si>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</si>
  <si>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</si>
  <si>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</si>
  <si>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</si>
  <si>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</si>
  <si>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</si>
  <si>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</si>
  <si>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</si>
  <si>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</si>
  <si>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</si>
  <si>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</si>
  <si>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</si>
  <si>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</si>
  <si>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</si>
  <si>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</si>
  <si>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</si>
  <si>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</si>
  <si>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</si>
  <si>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</si>
  <si>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</si>
  <si>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</si>
  <si>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</si>
  <si>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</si>
  <si>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</si>
  <si>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</si>
  <si>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</si>
  <si>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</si>
  <si>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</si>
  <si>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</si>
  <si>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</si>
  <si>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</si>
  <si>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</si>
  <si>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</si>
  <si>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</si>
  <si>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</si>
  <si>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</si>
  <si>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</si>
  <si>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</si>
  <si>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</si>
  <si>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</si>
  <si>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</si>
  <si>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</si>
  <si>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</si>
  <si>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</si>
  <si>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</si>
  <si>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</si>
  <si>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</si>
  <si>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</si>
  <si>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</si>
  <si>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</si>
  <si>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</si>
  <si>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</si>
  <si>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</si>
  <si>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</si>
  <si>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</si>
  <si>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</si>
  <si>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</si>
  <si>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</si>
  <si>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</si>
  <si>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</si>
  <si>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</si>
  <si>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</si>
  <si>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</si>
  <si>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</si>
  <si>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</si>
  <si>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</si>
  <si>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</si>
  <si>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</si>
  <si>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</si>
  <si>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</si>
  <si>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</si>
  <si>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</si>
  <si>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</si>
  <si>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</si>
  <si>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</si>
  <si>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</si>
  <si>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</si>
  <si>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</si>
  <si>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</si>
  <si>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</si>
  <si>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</si>
  <si>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</si>
  <si>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</si>
  <si>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</si>
  <si>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</si>
  <si>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</si>
  <si>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</si>
  <si>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</si>
  <si>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</si>
  <si>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</si>
  <si>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</si>
  <si>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</si>
  <si>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</si>
  <si>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</si>
  <si>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</si>
  <si>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</si>
  <si>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</si>
  <si>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</si>
  <si>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</si>
  <si>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</si>
  <si>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</si>
  <si>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</si>
  <si>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</si>
  <si>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</si>
  <si>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</si>
  <si>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</si>
  <si>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</si>
  <si>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</si>
  <si>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</si>
  <si>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</si>
  <si>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</si>
  <si>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</si>
  <si>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</si>
  <si>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</si>
  <si>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</si>
  <si>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</si>
  <si>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</si>
  <si>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</si>
  <si>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</si>
  <si>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</si>
  <si>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</si>
  <si>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</si>
  <si>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</si>
  <si>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</si>
  <si>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</si>
  <si>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</si>
  <si>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</si>
  <si>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</si>
  <si>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</si>
  <si>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</si>
  <si>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</si>
  <si>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</si>
  <si>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</si>
  <si>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</si>
  <si>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</si>
  <si>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</si>
  <si>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</si>
  <si>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</si>
  <si>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</si>
  <si>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</si>
  <si>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</si>
  <si>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</si>
  <si>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</si>
  <si>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</si>
  <si>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</si>
  <si>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</si>
  <si>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</si>
  <si>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</si>
  <si>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</si>
  <si>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</si>
  <si>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</si>
  <si>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</si>
  <si>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</si>
  <si>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</si>
  <si>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</si>
  <si>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</si>
  <si>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</si>
  <si>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</si>
  <si>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</si>
  <si>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</si>
  <si>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</si>
  <si>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</si>
  <si>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</si>
  <si>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</si>
  <si>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</si>
  <si>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</si>
  <si>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</si>
  <si>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</si>
  <si>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</si>
  <si>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</si>
  <si>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</si>
  <si>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</si>
  <si>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</si>
  <si>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</si>
  <si>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</si>
  <si>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</si>
  <si>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</si>
  <si>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</si>
  <si>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</si>
  <si>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</si>
  <si>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</si>
  <si>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</si>
  <si>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</si>
  <si>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</si>
  <si>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</si>
  <si>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</si>
  <si>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</si>
  <si>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</si>
  <si>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</si>
  <si>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</si>
  <si>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</si>
  <si>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</si>
  <si>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</si>
  <si>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</si>
  <si>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</si>
  <si>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</si>
  <si>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</si>
  <si>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</si>
  <si>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</si>
  <si>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</si>
  <si>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</si>
  <si>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</si>
  <si>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</si>
  <si>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</si>
  <si>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</si>
  <si>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</si>
  <si>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</si>
  <si>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</si>
  <si>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</si>
  <si>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</si>
  <si>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</si>
  <si>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</si>
  <si>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</si>
  <si>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</si>
  <si>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</si>
  <si>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</si>
  <si>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</si>
  <si>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</si>
  <si>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</si>
  <si>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</si>
  <si>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</si>
  <si>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</si>
  <si>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</si>
  <si>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</si>
  <si>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</si>
  <si>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</si>
  <si>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</si>
  <si>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</si>
  <si>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</si>
  <si>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</si>
  <si>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</si>
  <si>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</si>
  <si>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</si>
  <si>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</si>
  <si>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</si>
  <si>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</si>
  <si>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</si>
  <si>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</si>
  <si>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</si>
  <si>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</si>
  <si>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</si>
  <si>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</si>
  <si>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</si>
  <si>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</si>
  <si>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</si>
  <si>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</si>
  <si>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</si>
  <si>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</si>
  <si>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</si>
  <si>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</si>
  <si>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</si>
  <si>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</si>
  <si>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</si>
  <si>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</si>
  <si>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</si>
  <si>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</si>
  <si>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</si>
  <si>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</si>
  <si>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</si>
  <si>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</si>
  <si>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</si>
  <si>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</si>
  <si>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</si>
  <si>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</si>
  <si>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</si>
  <si>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</si>
  <si>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</si>
  <si>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</si>
  <si>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</si>
  <si>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</si>
  <si>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</si>
  <si>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</si>
  <si>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</si>
  <si>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</si>
  <si>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</si>
  <si>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</si>
  <si>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</si>
  <si>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</si>
  <si>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</si>
  <si>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</si>
  <si>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</si>
  <si>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</si>
  <si>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</si>
  <si>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</si>
  <si>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</si>
  <si>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</si>
  <si>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</si>
  <si>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</si>
  <si>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</si>
  <si>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</si>
  <si>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</si>
  <si>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</si>
  <si>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</si>
  <si>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</si>
  <si>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</si>
  <si>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</si>
  <si>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</si>
  <si>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</si>
  <si>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</si>
  <si>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</si>
  <si>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</si>
  <si>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</si>
  <si>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</si>
  <si>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</si>
  <si>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</si>
  <si>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</si>
  <si>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</si>
  <si>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</si>
  <si>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</si>
  <si>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</si>
  <si>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</si>
  <si>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</si>
  <si>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</si>
  <si>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</si>
  <si>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</si>
  <si>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</si>
  <si>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</si>
  <si>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</si>
  <si>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</si>
  <si>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</si>
  <si>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</si>
  <si>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</si>
  <si>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</si>
  <si>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</si>
  <si>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</si>
  <si>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</si>
  <si>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</si>
  <si>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</si>
  <si>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</si>
  <si>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</si>
  <si>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</si>
  <si>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</si>
  <si>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</si>
  <si>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</si>
  <si>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</si>
  <si>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</si>
  <si>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</si>
  <si>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</si>
  <si>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</si>
  <si>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</si>
  <si>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</si>
  <si>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</si>
  <si>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</si>
  <si>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</si>
  <si>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</si>
  <si>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</si>
  <si>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</si>
  <si>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</si>
  <si>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</si>
  <si>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</si>
  <si>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</si>
  <si>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</si>
  <si>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</si>
  <si>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</si>
  <si>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</si>
  <si>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</si>
  <si>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</si>
  <si>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</si>
  <si>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</si>
  <si>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</si>
  <si>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</si>
  <si>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</si>
  <si>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</si>
  <si>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</si>
  <si>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</si>
  <si>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</si>
  <si>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</si>
  <si>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</si>
  <si>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</si>
  <si>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</si>
  <si>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</si>
  <si>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</si>
  <si>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</si>
  <si>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</si>
  <si>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</si>
  <si>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</si>
  <si>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</si>
  <si>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</si>
  <si>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</si>
  <si>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</si>
  <si>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</si>
  <si>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</si>
  <si>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</si>
  <si>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</si>
  <si>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</si>
  <si>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</si>
  <si>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</si>
  <si>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</si>
  <si>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</si>
  <si>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</si>
  <si>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</si>
  <si>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</si>
  <si>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</si>
  <si>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</si>
  <si>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</si>
  <si>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</si>
  <si>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</si>
  <si>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</si>
  <si>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</si>
  <si>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</si>
  <si>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</si>
  <si>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</si>
  <si>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</si>
  <si>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</si>
  <si>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</si>
  <si>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</si>
  <si>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</si>
  <si>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</si>
  <si>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</si>
  <si>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</si>
  <si>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</si>
  <si>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</si>
  <si>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</si>
  <si>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</si>
  <si>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</si>
  <si>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</si>
  <si>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</si>
  <si>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</si>
  <si>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</si>
  <si>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</si>
  <si>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</si>
  <si>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</si>
  <si>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</si>
  <si>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</si>
  <si>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</si>
  <si>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</si>
  <si>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</si>
  <si>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</si>
  <si>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</si>
  <si>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</si>
  <si>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</si>
  <si>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</si>
  <si>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</si>
  <si>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</si>
  <si>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</si>
  <si>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</si>
  <si>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</si>
  <si>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</si>
  <si>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</si>
  <si>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</si>
  <si>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</si>
  <si>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</si>
  <si>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</si>
  <si>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</si>
  <si>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</si>
  <si>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</si>
  <si>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</si>
  <si>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</si>
  <si>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</si>
  <si>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</si>
  <si>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</si>
  <si>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</si>
  <si>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</si>
  <si>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</si>
  <si>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</si>
  <si>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</si>
  <si>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</si>
  <si>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</si>
  <si>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</si>
  <si>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</si>
  <si>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</si>
  <si>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</si>
  <si>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</si>
  <si>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</si>
  <si>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</si>
  <si>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</si>
  <si>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</si>
  <si>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</si>
  <si>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</si>
  <si>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</si>
  <si>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</si>
  <si>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</si>
  <si>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</si>
  <si>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</si>
  <si>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</si>
  <si>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</si>
  <si>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</si>
  <si>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</si>
  <si>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</si>
  <si>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</si>
  <si>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</si>
  <si>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</si>
  <si>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</si>
  <si>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</si>
  <si>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</si>
  <si>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</si>
  <si>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</si>
  <si>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</si>
  <si>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</si>
  <si>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</si>
  <si>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</si>
  <si>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</si>
  <si>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</si>
  <si>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</si>
  <si>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</si>
  <si>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</si>
  <si>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</si>
  <si>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</si>
  <si>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</si>
  <si>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</si>
  <si>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</si>
  <si>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</si>
  <si>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</si>
  <si>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</si>
  <si>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</si>
  <si>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</si>
  <si>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</si>
  <si>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</si>
  <si>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</si>
  <si>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</si>
  <si>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</si>
  <si>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</si>
  <si>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</si>
  <si>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</si>
  <si>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</si>
  <si>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</si>
  <si>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</si>
  <si>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</si>
  <si>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</si>
  <si>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</si>
  <si>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</si>
  <si>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</si>
  <si>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</si>
  <si>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</si>
  <si>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</si>
  <si>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</si>
  <si>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</si>
  <si>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</si>
  <si>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</si>
  <si>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</si>
  <si>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</si>
  <si>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</si>
  <si>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</si>
  <si>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</si>
  <si>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</si>
  <si>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</si>
  <si>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</si>
  <si>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</si>
  <si>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</si>
  <si>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</si>
  <si>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</si>
  <si>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</si>
  <si>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</si>
  <si>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</si>
  <si>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</si>
  <si>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</si>
  <si>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</si>
  <si>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</si>
  <si>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</si>
  <si>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</si>
  <si>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</si>
  <si>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</si>
  <si>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</si>
  <si>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</si>
  <si>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</si>
  <si>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</si>
  <si>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</si>
  <si>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</si>
  <si>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</si>
  <si>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</si>
  <si>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</si>
  <si>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</si>
  <si>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</si>
  <si>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</si>
  <si>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</si>
  <si>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</si>
  <si>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</si>
  <si>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</si>
  <si>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</si>
  <si>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</si>
  <si>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</si>
  <si>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</si>
  <si>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</si>
  <si>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</si>
  <si>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</si>
  <si>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</si>
  <si>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</si>
  <si>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</si>
  <si>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</si>
  <si>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</si>
  <si>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</si>
  <si>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</si>
  <si>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</si>
  <si>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</si>
  <si>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</si>
  <si>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</si>
  <si>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</si>
  <si>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</si>
  <si>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</si>
  <si>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</si>
  <si>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</si>
  <si>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</si>
  <si>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</si>
  <si>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</si>
  <si>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</si>
  <si>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</si>
  <si>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</si>
  <si>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</si>
  <si>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</si>
  <si>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</si>
  <si>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</si>
  <si>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</si>
  <si>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</si>
  <si>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</si>
  <si>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</si>
  <si>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</si>
  <si>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</si>
  <si>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</si>
  <si>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</si>
  <si>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</si>
  <si>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</si>
  <si>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</si>
  <si>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</si>
  <si>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</si>
  <si>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</si>
  <si>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</si>
  <si>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</si>
  <si>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</si>
  <si>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</si>
  <si>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</si>
  <si>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</si>
  <si>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</si>
  <si>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</si>
  <si>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</si>
  <si>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</si>
  <si>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</si>
  <si>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</si>
  <si>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</si>
  <si>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</si>
  <si>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</si>
  <si>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</si>
  <si>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</si>
  <si>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</si>
  <si>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</si>
  <si>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</si>
  <si>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</si>
  <si>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</si>
  <si>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</si>
  <si>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</si>
  <si>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</si>
  <si>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</si>
  <si>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</si>
  <si>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</si>
  <si>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</si>
  <si>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</si>
  <si>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</si>
  <si>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</si>
  <si>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</si>
  <si>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</si>
  <si>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</si>
  <si>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</si>
  <si>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</si>
  <si>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</si>
  <si>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</si>
  <si>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</si>
  <si>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</si>
  <si>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</si>
  <si>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</si>
  <si>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</si>
  <si>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</si>
  <si>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</si>
  <si>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</si>
  <si>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</si>
  <si>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</si>
  <si>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</si>
  <si>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</si>
  <si>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</si>
  <si>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</si>
  <si>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</si>
  <si>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</si>
  <si>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</si>
  <si>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</si>
  <si>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</si>
  <si>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</si>
  <si>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</si>
  <si>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</si>
  <si>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</si>
  <si>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</si>
  <si>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</si>
  <si>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</si>
  <si>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</si>
  <si>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</si>
  <si>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</si>
  <si>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</si>
  <si>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</si>
  <si>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</si>
  <si>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</si>
  <si>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</si>
  <si>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</si>
  <si>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</si>
  <si>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</si>
  <si>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</si>
  <si>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</si>
  <si>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</si>
  <si>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</si>
  <si>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</si>
  <si>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</si>
  <si>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</si>
  <si>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</si>
  <si>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</si>
  <si>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</si>
  <si>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</si>
  <si>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</si>
  <si>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</si>
  <si>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</si>
  <si>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</si>
  <si>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</si>
  <si>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</si>
  <si>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</si>
  <si>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</si>
  <si>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</si>
  <si>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</si>
  <si>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</si>
  <si>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</si>
  <si>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</si>
  <si>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</si>
  <si>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</si>
  <si>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</si>
  <si>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</si>
  <si>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</si>
  <si>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</si>
  <si>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</si>
  <si>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</si>
  <si>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</si>
  <si>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</si>
  <si>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</si>
  <si>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</si>
  <si>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</si>
  <si>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</si>
  <si>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</si>
  <si>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</si>
  <si>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</si>
  <si>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</si>
  <si>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</si>
  <si>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</si>
  <si>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</si>
  <si>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</si>
  <si>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</si>
  <si>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</si>
  <si>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</si>
  <si>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</si>
  <si>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</si>
  <si>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</si>
  <si>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</si>
  <si>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</si>
  <si>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</si>
  <si>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</si>
  <si>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</si>
  <si>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</si>
  <si>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</si>
  <si>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</si>
  <si>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</si>
  <si>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</si>
  <si>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</si>
  <si>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</si>
  <si>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</si>
  <si>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</si>
  <si>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</si>
  <si>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</si>
  <si>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</si>
  <si>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</si>
  <si>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</si>
  <si>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</si>
  <si>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</si>
  <si>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</si>
  <si>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</si>
  <si>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</si>
  <si>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</si>
  <si>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</si>
  <si>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</si>
  <si>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</si>
  <si>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</si>
  <si>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</si>
  <si>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</si>
  <si>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</si>
  <si>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</si>
  <si>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</si>
  <si>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</si>
  <si>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</si>
  <si>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</si>
  <si>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</si>
  <si>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</si>
  <si>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</si>
  <si>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</si>
  <si>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</si>
  <si>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</si>
  <si>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</si>
  <si>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</si>
  <si>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</si>
  <si>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</si>
  <si>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</si>
  <si>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</si>
  <si>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</si>
  <si>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</si>
  <si>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</si>
  <si>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</si>
  <si>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</si>
  <si>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</si>
  <si>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</si>
  <si>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</si>
  <si>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</si>
  <si>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</si>
  <si>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</si>
  <si>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</si>
  <si>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</si>
  <si>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</si>
  <si>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</si>
  <si>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</si>
  <si>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</si>
  <si>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</si>
  <si>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</si>
  <si>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</si>
  <si>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</si>
  <si>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</si>
  <si>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</si>
  <si>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</si>
  <si>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</si>
  <si>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</si>
  <si>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</si>
  <si>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</si>
  <si>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</si>
  <si>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</si>
  <si>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</si>
  <si>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</si>
  <si>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</si>
  <si>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</si>
  <si>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</si>
  <si>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</si>
  <si>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</si>
  <si>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</si>
  <si>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</si>
  <si>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</si>
  <si>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</si>
  <si>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</si>
  <si>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</si>
  <si>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</si>
  <si>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</si>
  <si>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</si>
  <si>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</si>
  <si>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</si>
  <si>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</si>
  <si>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</si>
  <si>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</si>
  <si>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</si>
  <si>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</si>
  <si>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</si>
  <si>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</si>
  <si>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</si>
  <si>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</si>
  <si>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</si>
  <si>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</si>
  <si>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</si>
  <si>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</si>
  <si>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</si>
  <si>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</si>
  <si>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</si>
  <si>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</si>
  <si>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</si>
  <si>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</si>
  <si>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</si>
  <si>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</si>
  <si>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</si>
  <si>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</si>
  <si>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</si>
  <si>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</si>
  <si>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</si>
  <si>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</si>
  <si>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</si>
  <si>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</si>
  <si>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</si>
  <si>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</si>
  <si>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</si>
  <si>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</si>
  <si>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</si>
  <si>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</si>
  <si>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</si>
  <si>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</si>
  <si>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</si>
  <si>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</si>
  <si>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</si>
  <si>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</si>
  <si>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</si>
  <si>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</si>
  <si>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</si>
  <si>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</si>
  <si>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</si>
  <si>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</si>
  <si>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</si>
  <si>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</si>
  <si>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</si>
  <si>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</si>
  <si>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</si>
  <si>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</si>
  <si>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</si>
  <si>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</si>
  <si>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</si>
  <si>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</si>
  <si>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</si>
  <si>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</si>
  <si>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</si>
  <si>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</si>
  <si>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</si>
  <si>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</si>
  <si>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</si>
  <si>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</si>
  <si>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</si>
  <si>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</si>
  <si>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</si>
  <si>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</si>
  <si>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</si>
  <si>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</si>
  <si>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</si>
  <si>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</si>
  <si>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</si>
  <si>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</si>
  <si>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</si>
  <si>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</si>
  <si>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</si>
  <si>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</si>
  <si>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</si>
  <si>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</si>
  <si>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</si>
  <si>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</si>
  <si>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</si>
  <si>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</si>
  <si>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</si>
  <si>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</si>
  <si>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</si>
  <si>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</si>
  <si>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</si>
  <si>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</si>
  <si>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</si>
  <si>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</si>
  <si>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</si>
  <si>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</si>
  <si>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</si>
  <si>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</si>
  <si>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</si>
  <si>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</si>
  <si>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</si>
  <si>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</si>
  <si>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</si>
  <si>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</si>
  <si>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</si>
  <si>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</si>
  <si>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</si>
  <si>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</si>
  <si>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</si>
  <si>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</si>
  <si>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</si>
  <si>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</si>
  <si>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</si>
  <si>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</si>
  <si>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</si>
  <si>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</si>
  <si>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</si>
  <si>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</si>
  <si>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</si>
  <si>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</si>
  <si>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</si>
  <si>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</si>
  <si>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</si>
  <si>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</si>
  <si>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</si>
  <si>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</si>
  <si>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</si>
  <si>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</si>
  <si>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</si>
  <si>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</si>
  <si>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</si>
  <si>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</si>
  <si>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</si>
  <si>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</si>
  <si>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</si>
  <si>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</si>
  <si>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</si>
  <si>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</si>
  <si>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</si>
  <si>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</si>
  <si>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</si>
  <si>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</si>
  <si>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</si>
  <si>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</si>
  <si>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</si>
  <si>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</si>
  <si>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</si>
  <si>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</si>
  <si>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</si>
  <si>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</si>
  <si>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</si>
  <si>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</si>
  <si>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</si>
  <si>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</si>
  <si>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</si>
  <si>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</si>
  <si>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</si>
  <si>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</si>
  <si>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</si>
  <si>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</si>
  <si>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</si>
  <si>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</si>
  <si>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</si>
  <si>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</si>
  <si>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</si>
  <si>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</si>
  <si>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</si>
  <si>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</si>
  <si>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</si>
  <si>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</si>
  <si>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</si>
  <si>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</si>
  <si>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</si>
  <si>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</si>
  <si>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</si>
  <si>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</si>
  <si>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</si>
  <si>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</si>
  <si>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</si>
  <si>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</si>
  <si>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</si>
  <si>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</si>
  <si>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</si>
  <si>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</si>
  <si>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</si>
  <si>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</si>
  <si>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</si>
  <si>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</si>
  <si>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</si>
  <si>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</si>
  <si>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</si>
  <si>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</si>
  <si>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</si>
  <si>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</si>
  <si>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</si>
  <si>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</si>
  <si>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</si>
  <si>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</si>
  <si>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</si>
  <si>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</si>
  <si>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</si>
  <si>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</si>
  <si>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</si>
  <si>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</si>
  <si>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</si>
  <si>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</si>
  <si>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</si>
  <si>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</si>
  <si>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</si>
  <si>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</si>
  <si>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</si>
  <si>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</si>
  <si>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</si>
  <si>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</si>
  <si>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</si>
  <si>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</si>
  <si>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</si>
  <si>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</si>
  <si>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</si>
  <si>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</si>
  <si>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</si>
  <si>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</si>
  <si>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</si>
  <si>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</si>
  <si>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</si>
  <si>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</si>
  <si>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</si>
  <si>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</si>
  <si>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</si>
  <si>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</si>
  <si>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</si>
  <si>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</si>
  <si>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</si>
  <si>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</si>
  <si>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</si>
  <si>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</si>
  <si>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</si>
  <si>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</si>
  <si>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</si>
  <si>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</si>
  <si>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</si>
  <si>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</si>
  <si>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</si>
  <si>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</si>
  <si>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</si>
  <si>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</si>
  <si>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</si>
  <si>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</si>
  <si>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</si>
  <si>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</si>
  <si>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</si>
  <si>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</si>
  <si>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</si>
  <si>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</si>
  <si>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</si>
  <si>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</si>
  <si>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</si>
  <si>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</si>
  <si>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</si>
  <si>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</si>
  <si>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</si>
  <si>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</si>
  <si>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</si>
  <si>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</si>
  <si>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</si>
  <si>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</si>
  <si>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</si>
  <si>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</si>
  <si>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</si>
  <si>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</si>
  <si>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</si>
  <si>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</si>
  <si>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</si>
  <si>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</si>
  <si>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</si>
  <si>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</si>
  <si>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</si>
  <si>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</si>
  <si>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</si>
  <si>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</si>
  <si>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</si>
  <si>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</si>
  <si>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</si>
  <si>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</si>
  <si>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</si>
  <si>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</si>
  <si>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</si>
  <si>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</si>
  <si>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</si>
  <si>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</si>
  <si>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</si>
  <si>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</si>
  <si>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</si>
  <si>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</si>
  <si>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</si>
  <si>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</si>
  <si>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</si>
  <si>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</si>
  <si>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</si>
  <si>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</si>
  <si>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</si>
  <si>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</si>
  <si>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</si>
  <si>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</si>
  <si>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</si>
  <si>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</si>
  <si>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</si>
  <si>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</si>
  <si>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</si>
  <si>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</si>
  <si>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</si>
  <si>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</si>
  <si>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</si>
  <si>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</si>
  <si>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</si>
  <si>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</si>
  <si>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</si>
  <si>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</si>
  <si>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</si>
  <si>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</si>
  <si>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</si>
  <si>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</si>
  <si>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</si>
  <si>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</si>
  <si>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</si>
  <si>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</si>
  <si>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</si>
  <si>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</si>
  <si>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</si>
  <si>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</si>
  <si>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</si>
  <si>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</si>
  <si>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</si>
  <si>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</si>
  <si>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</si>
  <si>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</si>
  <si>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</si>
  <si>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</si>
  <si>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</si>
  <si>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</si>
  <si>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</si>
  <si>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</si>
  <si>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</si>
  <si>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</si>
  <si>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</si>
  <si>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</si>
  <si>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</si>
  <si>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</si>
  <si>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</si>
  <si>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</si>
  <si>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</si>
  <si>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</si>
  <si>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</si>
  <si>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</si>
  <si>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</si>
  <si>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</si>
  <si>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</si>
  <si>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</si>
  <si>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</si>
  <si>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</si>
  <si>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</si>
  <si>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</si>
  <si>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</si>
  <si>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</si>
  <si>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</si>
  <si>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</si>
  <si>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</si>
  <si>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</si>
  <si>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</si>
  <si>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</si>
  <si>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</si>
  <si>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</si>
  <si>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</si>
  <si>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</si>
  <si>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</si>
  <si>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</si>
  <si>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</si>
  <si>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</si>
  <si>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</si>
  <si>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</si>
  <si>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</si>
  <si>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</si>
  <si>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</si>
  <si>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</si>
  <si>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</si>
  <si>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</si>
  <si>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</si>
  <si>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</si>
  <si>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</si>
  <si>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</si>
  <si>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</si>
  <si>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</si>
  <si>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</si>
  <si>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</si>
  <si>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</si>
  <si>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</si>
  <si>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</si>
  <si>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</si>
  <si>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</si>
  <si>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</si>
  <si>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</si>
  <si>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</si>
  <si>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</si>
  <si>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</si>
  <si>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</si>
  <si>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</si>
  <si>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</si>
  <si>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</si>
  <si>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</si>
  <si>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</si>
  <si>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</si>
  <si>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</si>
  <si>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</si>
  <si>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</si>
  <si>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</si>
  <si>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</si>
  <si>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</si>
  <si>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</si>
  <si>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</si>
  <si>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</si>
  <si>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</si>
  <si>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</si>
  <si>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</si>
  <si>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</si>
  <si>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</si>
  <si>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</si>
  <si>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</si>
  <si>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</si>
  <si>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</si>
  <si>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</si>
  <si>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</si>
  <si>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</si>
  <si>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</si>
  <si>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</si>
  <si>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</si>
  <si>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</si>
  <si>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</si>
  <si>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</si>
  <si>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</si>
  <si>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</si>
  <si>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</si>
  <si>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</si>
  <si>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</si>
  <si>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</si>
  <si>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</si>
  <si>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</si>
  <si>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</si>
  <si>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</si>
  <si>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</si>
  <si>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</si>
  <si>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</si>
  <si>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</si>
  <si>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</si>
  <si>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</si>
  <si>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</si>
  <si>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</si>
  <si>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</si>
  <si>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</si>
  <si>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</si>
  <si>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</si>
  <si>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</si>
  <si>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</si>
  <si>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</si>
  <si>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</si>
  <si>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</si>
  <si>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</si>
  <si>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</si>
  <si>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</si>
  <si>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</si>
  <si>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</si>
  <si>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</si>
  <si>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</si>
  <si>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</si>
  <si>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</si>
  <si>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</si>
  <si>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</si>
  <si>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</si>
  <si>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</si>
  <si>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</si>
  <si>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</si>
  <si>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</si>
  <si>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</si>
  <si>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</si>
  <si>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</si>
  <si>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</si>
  <si>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</si>
  <si>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</si>
  <si>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</si>
  <si>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</si>
  <si>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</si>
  <si>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</si>
  <si>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</si>
  <si>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</si>
  <si>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</si>
  <si>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</si>
  <si>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</si>
  <si>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</si>
  <si>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</si>
  <si>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</si>
  <si>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</si>
  <si>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</si>
  <si>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</si>
  <si>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</si>
  <si>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</si>
  <si>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</si>
  <si>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</si>
  <si>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</si>
  <si>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</si>
  <si>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</si>
  <si>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</si>
  <si>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</si>
  <si>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</si>
  <si>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</si>
  <si>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</si>
  <si>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</si>
  <si>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</si>
  <si>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</si>
  <si>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</si>
  <si>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</si>
  <si>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</si>
  <si>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</si>
  <si>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</si>
  <si>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</si>
  <si>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</si>
  <si>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</si>
  <si>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</si>
  <si>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</si>
  <si>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</si>
  <si>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</si>
  <si>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</si>
  <si>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</si>
  <si>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</si>
  <si>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</si>
  <si>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</si>
  <si>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</si>
  <si>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</si>
  <si>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</si>
  <si>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</si>
  <si>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</si>
  <si>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</si>
  <si>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</si>
  <si>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</si>
  <si>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</si>
  <si>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</si>
  <si>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</si>
  <si>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</si>
  <si>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</si>
  <si>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</si>
  <si>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</si>
  <si>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</si>
  <si>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</si>
  <si>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</si>
  <si>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</si>
  <si>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</si>
  <si>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</si>
  <si>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</si>
  <si>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</si>
  <si>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</si>
  <si>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</si>
  <si>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</si>
  <si>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</si>
  <si>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</si>
  <si>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</si>
  <si>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</si>
  <si>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</si>
  <si>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</si>
  <si>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</si>
  <si>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</si>
  <si>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</si>
  <si>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</si>
  <si>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</si>
  <si>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</si>
  <si>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</si>
  <si>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</si>
  <si>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</si>
  <si>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</si>
  <si>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</si>
  <si>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</si>
  <si>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</si>
  <si>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</si>
  <si>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</si>
  <si>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</si>
  <si>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</si>
  <si>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</si>
  <si>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</si>
  <si>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</si>
  <si>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</si>
  <si>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</si>
  <si>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</si>
  <si>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</si>
  <si>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</si>
  <si>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</si>
  <si>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</si>
  <si>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</si>
  <si>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</si>
  <si>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</si>
  <si>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</si>
  <si>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</si>
  <si>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</si>
  <si>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</si>
  <si>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</si>
  <si>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</si>
  <si>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</si>
  <si>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</si>
  <si>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</si>
  <si>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</si>
  <si>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</si>
  <si>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</si>
  <si>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</si>
  <si>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</si>
  <si>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</si>
  <si>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</si>
  <si>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</si>
  <si>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</si>
  <si>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</si>
  <si>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</si>
  <si>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</si>
  <si>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</si>
  <si>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</si>
  <si>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</si>
  <si>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</si>
  <si>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</si>
  <si>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</si>
  <si>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</si>
  <si>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</si>
  <si>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</si>
  <si>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</si>
  <si>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</si>
  <si>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</si>
  <si>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</si>
  <si>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</si>
  <si>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</si>
  <si>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</si>
  <si>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</si>
  <si>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</si>
  <si>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</si>
  <si>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</si>
  <si>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</si>
  <si>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</si>
  <si>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</si>
  <si>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</si>
  <si>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</si>
  <si>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</si>
  <si>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</si>
  <si>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</si>
  <si>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</si>
  <si>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</si>
  <si>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</si>
  <si>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</si>
  <si>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</si>
  <si>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</si>
  <si>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</si>
  <si>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</si>
  <si>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</si>
  <si>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</si>
  <si>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</si>
  <si>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</si>
  <si>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</si>
  <si>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</si>
  <si>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</si>
  <si>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</si>
  <si>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</si>
  <si>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</si>
  <si>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</si>
  <si>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</si>
  <si>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</si>
  <si>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</si>
  <si>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</si>
  <si>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</si>
  <si>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</si>
  <si>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</si>
  <si>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</si>
  <si>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</si>
  <si>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</si>
  <si>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</si>
  <si>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</si>
  <si>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</si>
  <si>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</si>
  <si>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</si>
  <si>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</si>
  <si>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</si>
  <si>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</si>
  <si>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</si>
  <si>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</si>
  <si>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</si>
  <si>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</si>
  <si>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</si>
  <si>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</si>
  <si>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</si>
  <si>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</si>
  <si>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</si>
  <si>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</si>
  <si>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</si>
  <si>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</si>
  <si>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</si>
  <si>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</si>
  <si>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</si>
  <si>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</si>
  <si>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</si>
  <si>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</si>
  <si>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</si>
  <si>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</si>
  <si>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</si>
  <si>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</si>
  <si>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</si>
  <si>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</si>
  <si>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</si>
  <si>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</si>
  <si>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</si>
  <si>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</si>
  <si>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</si>
  <si>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</si>
  <si>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</si>
  <si>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</si>
  <si>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</si>
  <si>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</si>
  <si>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</si>
  <si>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</si>
  <si>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</si>
  <si>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</si>
  <si>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</si>
  <si>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</si>
  <si>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</si>
  <si>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</si>
  <si>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</si>
  <si>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</si>
  <si>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</si>
  <si>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</si>
  <si>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</si>
  <si>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</si>
  <si>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</si>
  <si>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</si>
  <si>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</si>
  <si>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</si>
  <si>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</si>
  <si>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</si>
  <si>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</si>
  <si>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</si>
  <si>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</si>
  <si>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</si>
  <si>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</si>
  <si>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</si>
  <si>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</si>
  <si>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</si>
  <si>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</si>
  <si>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</si>
  <si>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</si>
  <si>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</si>
  <si>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</si>
  <si>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</si>
  <si>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</si>
  <si>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</si>
  <si>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</si>
  <si>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</si>
  <si>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</si>
  <si>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</si>
  <si>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</si>
  <si>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</si>
  <si>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</si>
  <si>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</si>
  <si>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</si>
  <si>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</si>
  <si>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</si>
  <si>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</si>
  <si>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</si>
  <si>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</si>
  <si>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</si>
  <si>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</si>
  <si>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</si>
  <si>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</si>
  <si>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</si>
  <si>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</si>
  <si>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</si>
  <si>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</si>
  <si>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</si>
  <si>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</si>
  <si>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</si>
  <si>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</si>
  <si>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</si>
  <si>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</si>
  <si>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</si>
  <si>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</si>
  <si>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</si>
  <si>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</si>
  <si>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</si>
  <si>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</si>
  <si>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</si>
  <si>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</si>
  <si>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</si>
  <si>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</si>
  <si>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</si>
  <si>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</si>
  <si>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</si>
  <si>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</si>
  <si>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</si>
  <si>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</si>
  <si>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</si>
  <si>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</si>
  <si>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</si>
  <si>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</si>
  <si>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</si>
  <si>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</si>
  <si>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</si>
  <si>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</si>
  <si>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</si>
  <si>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</si>
  <si>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</si>
  <si>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</si>
  <si>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</si>
  <si>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</si>
  <si>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</si>
  <si>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</si>
  <si>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</si>
  <si>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</si>
  <si>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</si>
  <si>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</si>
  <si>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</si>
  <si>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</si>
  <si>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</si>
  <si>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</si>
  <si>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</si>
  <si>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</si>
  <si>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</si>
  <si>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</si>
  <si>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</si>
  <si>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</si>
  <si>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</si>
  <si>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</si>
  <si>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</si>
  <si>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</si>
  <si>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</si>
  <si>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</si>
  <si>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</si>
  <si>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</si>
  <si>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</si>
  <si>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</si>
  <si>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</si>
  <si>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</si>
  <si>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</si>
  <si>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</si>
  <si>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</si>
  <si>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</si>
  <si>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</si>
  <si>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</si>
  <si>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</si>
  <si>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</si>
  <si>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</si>
  <si>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</si>
  <si>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</si>
  <si>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</si>
  <si>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</si>
  <si>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</si>
  <si>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</si>
  <si>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</si>
  <si>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</si>
  <si>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</si>
  <si>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</si>
  <si>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</si>
  <si>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</si>
  <si>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</si>
  <si>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</si>
  <si>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</si>
  <si>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</si>
  <si>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</si>
  <si>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</si>
  <si>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</si>
  <si>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</si>
  <si>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</si>
  <si>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</si>
  <si>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</si>
  <si>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</si>
  <si>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</si>
  <si>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</si>
  <si>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</si>
  <si>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</si>
  <si>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</si>
  <si>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</si>
  <si>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</si>
  <si>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</si>
  <si>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</si>
  <si>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</si>
  <si>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</si>
  <si>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</si>
  <si>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</si>
  <si>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</si>
  <si>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</si>
  <si>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</si>
  <si>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</si>
  <si>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</si>
  <si>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</si>
  <si>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</si>
  <si>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</si>
  <si>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</si>
  <si>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</si>
  <si>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</si>
  <si>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</si>
  <si>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</si>
  <si>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</si>
  <si>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</si>
  <si>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</si>
  <si>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</si>
  <si>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</si>
  <si>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</si>
  <si>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</si>
  <si>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</si>
  <si>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</si>
  <si>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</si>
  <si>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</si>
  <si>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</si>
  <si>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</si>
  <si>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</si>
  <si>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</si>
  <si>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</si>
  <si>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</si>
  <si>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</si>
  <si>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</si>
  <si>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</si>
  <si>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</si>
  <si>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</si>
  <si>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</si>
  <si>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</si>
  <si>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</si>
  <si>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</si>
  <si>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</si>
  <si>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</si>
  <si>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</si>
  <si>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</si>
  <si>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</si>
  <si>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</si>
  <si>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</si>
  <si>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</si>
  <si>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</si>
  <si>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</si>
  <si>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</si>
  <si>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</si>
  <si>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</si>
  <si>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</si>
  <si>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</si>
  <si>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</si>
  <si>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</si>
  <si>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</si>
  <si>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</si>
  <si>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</si>
  <si>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</si>
  <si>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</si>
  <si>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</si>
  <si>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</si>
  <si>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</si>
  <si>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</si>
  <si>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</si>
  <si>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</si>
  <si>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</si>
  <si>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</si>
  <si>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</si>
  <si>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</si>
  <si>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</si>
  <si>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</si>
  <si>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</si>
  <si>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</si>
  <si>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</si>
  <si>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</si>
  <si>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</si>
  <si>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</si>
  <si>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</si>
  <si>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</si>
  <si>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</si>
  <si>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</si>
  <si>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</si>
  <si>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</si>
  <si>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</si>
  <si>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</si>
  <si>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</si>
  <si>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</si>
  <si>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</si>
  <si>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</si>
  <si>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</si>
  <si>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</si>
  <si>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</si>
  <si>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</si>
  <si>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</si>
  <si>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</si>
  <si>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</si>
  <si>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</si>
  <si>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</si>
  <si>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</si>
  <si>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</si>
  <si>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</si>
  <si>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</si>
  <si>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</si>
  <si>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</si>
  <si>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</si>
  <si>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</si>
  <si>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</si>
  <si>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</si>
  <si>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</si>
  <si>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</si>
  <si>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</si>
  <si>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</si>
  <si>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</si>
  <si>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</si>
  <si>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</si>
  <si>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</si>
  <si>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</si>
  <si>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</si>
  <si>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</si>
  <si>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</si>
  <si>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</si>
  <si>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</si>
  <si>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</si>
  <si>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</si>
  <si>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</si>
  <si>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</si>
  <si>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</si>
  <si>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</si>
  <si>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</si>
  <si>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</si>
  <si>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</si>
  <si>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</si>
  <si>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</si>
  <si>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</si>
  <si>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</si>
  <si>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</si>
  <si>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</si>
  <si>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</si>
  <si>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</si>
  <si>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</si>
  <si>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</si>
  <si>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</si>
  <si>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</si>
  <si>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</si>
  <si>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</si>
  <si>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</si>
  <si>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</si>
  <si>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</si>
  <si>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</si>
  <si>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</si>
  <si>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</si>
  <si>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</si>
  <si>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</si>
  <si>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</si>
  <si>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</si>
  <si>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</si>
  <si>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</si>
  <si>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</si>
  <si>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</si>
  <si>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</si>
  <si>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</si>
  <si>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</si>
  <si>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</si>
  <si>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</si>
  <si>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</si>
  <si>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</si>
  <si>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</si>
  <si>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</si>
  <si>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</si>
  <si>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</si>
  <si>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</si>
  <si>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</si>
  <si>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</si>
  <si>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</si>
  <si>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</si>
  <si>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</si>
  <si>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</si>
  <si>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</si>
  <si>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</si>
  <si>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</si>
  <si>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</si>
  <si>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</si>
  <si>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</si>
  <si>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</si>
  <si>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</si>
  <si>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</si>
  <si>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</si>
  <si>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</si>
  <si>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</si>
  <si>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</si>
  <si>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</si>
  <si>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</si>
  <si>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</si>
  <si>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</si>
  <si>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</si>
  <si>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</si>
  <si>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</si>
  <si>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</si>
  <si>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</si>
  <si>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</si>
  <si>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</si>
  <si>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</si>
  <si>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</si>
  <si>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</si>
  <si>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</si>
  <si>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</si>
  <si>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</si>
  <si>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</si>
  <si>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</si>
  <si>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</si>
  <si>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</si>
  <si>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</si>
  <si>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</si>
  <si>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</si>
  <si>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</si>
  <si>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</si>
  <si>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</si>
  <si>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</si>
  <si>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</si>
  <si>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</si>
  <si>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</si>
  <si>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</si>
  <si>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</si>
  <si>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</si>
  <si>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</si>
  <si>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</si>
  <si>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</si>
  <si>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</si>
  <si>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</si>
  <si>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</si>
  <si>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</si>
  <si>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</si>
  <si>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</si>
  <si>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</si>
  <si>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</si>
  <si>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</si>
  <si>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</si>
  <si>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</si>
  <si>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</si>
  <si>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</si>
  <si>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</si>
  <si>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</si>
  <si>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</si>
  <si>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</si>
  <si>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</si>
  <si>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</si>
  <si>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</si>
  <si>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</si>
  <si>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</si>
  <si>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</si>
  <si>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</si>
  <si>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</si>
  <si>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</si>
  <si>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</si>
  <si>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</si>
  <si>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</si>
  <si>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</si>
  <si>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</si>
  <si>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</si>
  <si>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</si>
  <si>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</si>
  <si>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</si>
  <si>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</si>
  <si>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</si>
  <si>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</si>
  <si>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</si>
  <si>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</si>
  <si>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</si>
  <si>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</si>
  <si>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</si>
  <si>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</si>
  <si>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</si>
  <si>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</si>
  <si>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</si>
  <si>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</si>
  <si>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</si>
  <si>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</si>
  <si>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</si>
  <si>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</si>
  <si>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</si>
  <si>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</si>
  <si>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</si>
  <si>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</si>
  <si>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</si>
  <si>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</si>
  <si>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</si>
  <si>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</si>
  <si>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</si>
  <si>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</si>
  <si>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</si>
  <si>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</si>
  <si>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</si>
  <si>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</si>
  <si>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</si>
  <si>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</si>
  <si>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</si>
  <si>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</si>
  <si>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</si>
  <si>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</si>
  <si>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</si>
  <si>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</si>
  <si>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</si>
  <si>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</si>
  <si>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</si>
  <si>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</si>
  <si>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</si>
  <si>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</si>
  <si>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</si>
  <si>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</si>
  <si>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</si>
  <si>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</si>
  <si>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</si>
  <si>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</si>
  <si>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</si>
  <si>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</si>
  <si>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</si>
  <si>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</si>
  <si>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</si>
  <si>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</si>
  <si>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</si>
  <si>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</si>
  <si>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</si>
  <si>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</si>
  <si>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</si>
  <si>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</si>
  <si>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</si>
  <si>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</si>
  <si>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</si>
  <si>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</si>
  <si>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</si>
  <si>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</si>
  <si>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</si>
  <si>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</si>
  <si>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</si>
  <si>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</si>
  <si>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</si>
  <si>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</si>
  <si>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</si>
  <si>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</si>
  <si>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</si>
  <si>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</si>
  <si>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</si>
  <si>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</si>
  <si>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</si>
  <si>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</si>
  <si>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</si>
  <si>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</si>
  <si>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</si>
  <si>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</si>
  <si>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</si>
  <si>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</si>
  <si>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</si>
  <si>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</si>
  <si>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</si>
  <si>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</si>
  <si>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</si>
  <si>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</si>
  <si>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</si>
  <si>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</si>
  <si>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</si>
  <si>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</si>
  <si>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</si>
  <si>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</si>
  <si>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</si>
  <si>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</si>
  <si>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</si>
  <si>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</si>
  <si>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</si>
  <si>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</si>
  <si>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</si>
  <si>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</si>
  <si>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</si>
  <si>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</si>
  <si>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</si>
  <si>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</si>
  <si>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</si>
  <si>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</si>
  <si>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</si>
  <si>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</si>
  <si>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</si>
  <si>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</si>
  <si>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</si>
  <si>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</si>
  <si>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</si>
  <si>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</si>
  <si>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</si>
  <si>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</si>
  <si>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</si>
  <si>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</si>
  <si>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</si>
  <si>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</si>
  <si>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</si>
  <si>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</si>
  <si>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</si>
  <si>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</si>
  <si>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</si>
  <si>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</si>
  <si>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</si>
  <si>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</si>
  <si>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</si>
  <si>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</si>
  <si>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</si>
  <si>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</si>
  <si>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</si>
  <si>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</si>
  <si>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</si>
  <si>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</si>
  <si>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</si>
  <si>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</si>
  <si>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</si>
  <si>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</si>
  <si>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</si>
  <si>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</si>
  <si>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</si>
  <si>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</si>
  <si>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</si>
  <si>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</si>
  <si>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</si>
  <si>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</si>
  <si>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</si>
  <si>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</si>
  <si>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</si>
  <si>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</si>
  <si>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</si>
  <si>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</si>
  <si>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</si>
  <si>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</si>
  <si>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</si>
  <si>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</si>
  <si>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</si>
  <si>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</si>
  <si>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</si>
  <si>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</si>
  <si>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</si>
  <si>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</si>
  <si>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</si>
  <si>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</si>
  <si>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</si>
  <si>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</si>
  <si>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</si>
  <si>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</si>
  <si>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</si>
  <si>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</si>
  <si>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</si>
  <si>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</si>
  <si>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</si>
  <si>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</si>
  <si>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</si>
  <si>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</si>
  <si>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</si>
  <si>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</si>
  <si>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</si>
  <si>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</si>
  <si>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</si>
  <si>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</si>
  <si>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</si>
  <si>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</si>
  <si>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</si>
  <si>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</si>
  <si>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</si>
  <si>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</si>
  <si>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</si>
  <si>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</si>
  <si>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</si>
  <si>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</si>
  <si>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</si>
  <si>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</si>
  <si>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</si>
  <si>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</si>
  <si>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</si>
  <si>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</si>
  <si>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</si>
  <si>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</si>
  <si>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</si>
  <si>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</si>
  <si>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</si>
  <si>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</si>
  <si>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</si>
  <si>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</si>
  <si>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</si>
  <si>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</si>
  <si>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</si>
  <si>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</si>
  <si>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</si>
  <si>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</si>
  <si>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</si>
  <si>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</si>
  <si>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</si>
  <si>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</si>
  <si>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</si>
  <si>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</si>
  <si>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</si>
  <si>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</si>
  <si>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</si>
  <si>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</si>
  <si>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</si>
  <si>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</si>
  <si>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</si>
  <si>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</si>
  <si>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</si>
  <si>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</si>
  <si>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</si>
  <si>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</si>
  <si>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</si>
  <si>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</si>
  <si>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</si>
  <si>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</si>
  <si>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</si>
  <si>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</si>
  <si>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</si>
  <si>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</si>
  <si>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</si>
  <si>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</si>
  <si>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</si>
  <si>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</si>
  <si>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</si>
  <si>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</si>
  <si>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</si>
  <si>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</si>
  <si>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</si>
  <si>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</si>
  <si>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</si>
  <si>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</si>
  <si>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</si>
  <si>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</si>
  <si>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</si>
  <si>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</si>
  <si>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</si>
  <si>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</si>
  <si>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</si>
  <si>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</si>
  <si>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</si>
  <si>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</si>
  <si>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</si>
  <si>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</si>
  <si>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</si>
  <si>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</si>
  <si>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</si>
  <si>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</si>
  <si>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</si>
  <si>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</si>
  <si>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</si>
  <si>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</si>
  <si>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</si>
  <si>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</si>
  <si>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</si>
  <si>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</si>
  <si>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</si>
  <si>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</si>
  <si>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</si>
  <si>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</si>
  <si>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</si>
  <si>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</si>
  <si>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</si>
  <si>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</si>
  <si>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</si>
  <si>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</si>
  <si>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</si>
  <si>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</si>
  <si>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</si>
  <si>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</si>
  <si>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</si>
  <si>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</si>
  <si>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</si>
  <si>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</si>
  <si>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</si>
  <si>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</si>
  <si>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</si>
  <si>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</si>
  <si>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</si>
  <si>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</si>
  <si>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</si>
  <si>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</si>
  <si>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</si>
  <si>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</si>
  <si>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</si>
  <si>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</si>
  <si>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</si>
  <si>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</si>
  <si>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</si>
  <si>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</si>
  <si>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</si>
  <si>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</si>
  <si>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</si>
  <si>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</si>
  <si>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</si>
  <si>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</si>
  <si>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</si>
  <si>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</si>
  <si>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</si>
  <si>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</si>
  <si>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</si>
  <si>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</si>
  <si>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</si>
  <si>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</si>
  <si>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</si>
  <si>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</si>
  <si>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</si>
  <si>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</si>
  <si>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</si>
  <si>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</si>
  <si>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</si>
  <si>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</si>
  <si>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</si>
  <si>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</si>
  <si>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</si>
  <si>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</si>
  <si>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</si>
  <si>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</si>
  <si>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</si>
  <si>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</si>
  <si>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</si>
  <si>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</si>
  <si>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</si>
  <si>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</si>
  <si>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</si>
  <si>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</si>
  <si>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</si>
  <si>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</si>
  <si>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</si>
  <si>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</si>
  <si>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</si>
  <si>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</si>
  <si>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</si>
  <si>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</si>
  <si>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</si>
  <si>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</si>
  <si>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</si>
  <si>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</si>
  <si>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</si>
  <si>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</si>
  <si>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</si>
  <si>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</si>
  <si>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</si>
  <si>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</si>
  <si>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</si>
  <si>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</si>
  <si>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</si>
  <si>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</si>
  <si>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</si>
  <si>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</si>
  <si>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</si>
  <si>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</si>
  <si>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</si>
  <si>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</si>
  <si>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</si>
  <si>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</si>
  <si>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</si>
  <si>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</si>
  <si>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</si>
  <si>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</si>
  <si>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</si>
  <si>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</si>
  <si>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</si>
  <si>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</si>
  <si>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</si>
  <si>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</si>
  <si>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</si>
  <si>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</si>
  <si>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</si>
  <si>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</si>
  <si>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</si>
  <si>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</si>
  <si>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</si>
  <si>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</si>
  <si>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</si>
  <si>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</si>
  <si>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</si>
  <si>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</si>
  <si>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</si>
  <si>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</si>
  <si>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</si>
  <si>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</si>
  <si>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</si>
  <si>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</si>
  <si>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</si>
  <si>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</si>
  <si>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</si>
  <si>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</si>
  <si>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</si>
  <si>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</si>
  <si>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</si>
  <si>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</si>
  <si>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</si>
  <si>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</si>
  <si>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</si>
  <si>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</si>
  <si>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</si>
  <si>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</si>
  <si>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</si>
  <si>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</si>
  <si>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</si>
  <si>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</si>
  <si>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</si>
  <si>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</si>
  <si>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</si>
  <si>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</si>
  <si>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</si>
  <si>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</si>
  <si>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</si>
  <si>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</si>
  <si>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</si>
  <si>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</si>
  <si>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</si>
  <si>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</si>
  <si>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</si>
  <si>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</si>
  <si>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</si>
  <si>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</si>
  <si>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</si>
  <si>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</si>
  <si>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</si>
  <si>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</si>
  <si>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</si>
  <si>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</si>
  <si>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</si>
  <si>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</si>
  <si>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</si>
  <si>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</si>
  <si>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</si>
  <si>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</si>
  <si>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</si>
  <si>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</si>
  <si>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</si>
  <si>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</si>
  <si>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</si>
  <si>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</si>
  <si>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</si>
  <si>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</si>
  <si>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</si>
  <si>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</si>
  <si>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</si>
  <si>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</si>
  <si>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</si>
  <si>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</si>
  <si>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</si>
  <si>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</si>
  <si>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</si>
  <si>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</si>
  <si>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</si>
  <si>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</si>
  <si>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</si>
  <si>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</si>
  <si>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</si>
  <si>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</si>
  <si>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</si>
  <si>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</si>
  <si>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</si>
  <si>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</si>
  <si>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</si>
  <si>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</si>
  <si>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</si>
  <si>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</si>
  <si>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</si>
  <si>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</si>
  <si>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</si>
  <si>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</si>
  <si>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</si>
  <si>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</si>
  <si>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</si>
  <si>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</si>
  <si>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</si>
  <si>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</si>
  <si>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</si>
  <si>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</si>
  <si>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</si>
  <si>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</si>
  <si>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</si>
  <si>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</si>
  <si>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</si>
  <si>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</si>
  <si>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</si>
  <si>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</si>
  <si>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</si>
  <si>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</si>
  <si>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</si>
  <si>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</si>
  <si>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</si>
  <si>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</si>
  <si>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</si>
  <si>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</si>
  <si>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</si>
  <si>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</si>
  <si>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</si>
  <si>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</si>
  <si>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</si>
  <si>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</si>
  <si>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</si>
  <si>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</si>
  <si>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</si>
  <si>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</si>
  <si>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</si>
  <si>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</si>
  <si>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</si>
  <si>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</si>
  <si>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</si>
  <si>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</si>
  <si>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</si>
  <si>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</si>
  <si>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</si>
  <si>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</si>
  <si>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</si>
  <si>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</si>
  <si>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</si>
  <si>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</si>
  <si>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</si>
  <si>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</si>
  <si>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</si>
  <si>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</si>
  <si>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</si>
  <si>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</si>
  <si>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</si>
  <si>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</si>
  <si>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</si>
  <si>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</si>
  <si>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</si>
  <si>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</si>
  <si>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</si>
  <si>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</si>
  <si>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</si>
  <si>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</si>
  <si>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</si>
  <si>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</si>
  <si>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</si>
  <si>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</si>
  <si>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</si>
  <si>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</si>
  <si>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</si>
  <si>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</si>
  <si>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</si>
  <si>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</si>
  <si>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</si>
  <si>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</si>
  <si>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</si>
  <si>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</si>
  <si>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</si>
  <si>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</si>
  <si>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</si>
  <si>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</si>
  <si>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</si>
  <si>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</si>
  <si>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</si>
  <si>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</si>
  <si>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</si>
  <si>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</si>
  <si>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</si>
  <si>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</si>
  <si>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</si>
  <si>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</si>
  <si>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</si>
  <si>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</si>
  <si>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</si>
  <si>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</si>
  <si>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</si>
  <si>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</si>
  <si>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</si>
  <si>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</si>
  <si>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</si>
  <si>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</si>
  <si>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</si>
  <si>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</si>
  <si>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</si>
  <si>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</si>
  <si>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</si>
  <si>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</si>
  <si>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</si>
  <si>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</si>
  <si>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</si>
  <si>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</si>
  <si>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</si>
  <si>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</si>
  <si>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</si>
  <si>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</si>
  <si>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</si>
  <si>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</si>
  <si>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</si>
  <si>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</si>
  <si>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</si>
  <si>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</si>
  <si>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</si>
  <si>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</si>
  <si>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</si>
  <si>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</si>
  <si>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</si>
  <si>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</si>
  <si>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</si>
  <si>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</si>
  <si>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</si>
  <si>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</si>
  <si>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</si>
  <si>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</si>
  <si>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</si>
  <si>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</si>
  <si>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</si>
  <si>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</si>
  <si>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</si>
  <si>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</si>
  <si>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</si>
  <si>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</si>
  <si>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</si>
  <si>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</si>
  <si>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</si>
  <si>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</si>
  <si>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</si>
  <si>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</si>
  <si>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</si>
  <si>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</si>
  <si>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</si>
  <si>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</si>
  <si>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</si>
  <si>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</si>
  <si>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</si>
  <si>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</si>
  <si>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</si>
  <si>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</si>
  <si>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</si>
  <si>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</si>
  <si>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</si>
  <si>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</si>
  <si>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</si>
  <si>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</si>
  <si>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</si>
  <si>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</si>
  <si>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</si>
  <si>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</si>
  <si>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</si>
  <si>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</si>
  <si>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</si>
  <si>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</si>
  <si>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</si>
  <si>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</si>
  <si>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</si>
  <si>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</si>
  <si>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</si>
  <si>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</si>
  <si>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</si>
  <si>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</si>
  <si>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</si>
  <si>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</si>
  <si>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</si>
  <si>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</si>
  <si>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</si>
  <si>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</si>
  <si>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</si>
  <si>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</si>
  <si>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</si>
  <si>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</si>
  <si>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</si>
  <si>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</si>
  <si>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</si>
  <si>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</si>
  <si>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</si>
  <si>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</si>
  <si>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</si>
  <si>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</si>
  <si>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</si>
  <si>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</si>
  <si>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</si>
  <si>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</si>
  <si>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</si>
  <si>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</si>
  <si>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</si>
  <si>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</si>
  <si>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</si>
  <si>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</si>
  <si>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</si>
  <si>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</si>
  <si>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</si>
  <si>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</si>
  <si>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</si>
  <si>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</si>
  <si>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</si>
  <si>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</si>
  <si>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</si>
  <si>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</si>
  <si>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</si>
  <si>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</si>
  <si>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</si>
  <si>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</si>
  <si>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</si>
  <si>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</si>
  <si>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</si>
  <si>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</si>
  <si>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</si>
  <si>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</si>
  <si>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</si>
  <si>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</si>
  <si>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</si>
  <si>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</si>
  <si>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</si>
  <si>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</si>
  <si>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</si>
  <si>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</si>
  <si>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</si>
  <si>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</si>
  <si>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</si>
  <si>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</si>
  <si>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</si>
  <si>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</si>
  <si>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</si>
  <si>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</si>
  <si>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</si>
  <si>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</si>
  <si>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</si>
  <si>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</si>
  <si>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</si>
  <si>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</si>
  <si>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</si>
  <si>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</si>
  <si>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</si>
  <si>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</si>
  <si>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</si>
  <si>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</si>
  <si>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</si>
  <si>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</si>
  <si>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</si>
  <si>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</si>
  <si>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</si>
  <si>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</si>
  <si>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</si>
  <si>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</si>
  <si>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</si>
  <si>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</si>
  <si>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</si>
  <si>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</si>
  <si>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</si>
  <si>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</si>
  <si>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</si>
  <si>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</si>
  <si>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</si>
  <si>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</si>
  <si>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</si>
  <si>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</si>
  <si>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</si>
  <si>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</si>
  <si>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</si>
  <si>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</si>
  <si>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</si>
  <si>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</si>
  <si>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</si>
  <si>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</si>
  <si>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</si>
  <si>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</si>
  <si>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</si>
  <si>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</si>
  <si>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</si>
  <si>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</si>
  <si>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</si>
  <si>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</si>
  <si>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</si>
  <si>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</si>
  <si>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</si>
  <si>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</si>
  <si>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</si>
  <si>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</si>
  <si>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</si>
  <si>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</si>
  <si>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</si>
  <si>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</si>
  <si>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</si>
  <si>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</si>
  <si>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</si>
  <si>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</si>
  <si>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</si>
  <si>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</si>
  <si>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</si>
  <si>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</si>
  <si>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</si>
  <si>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</si>
  <si>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</si>
  <si>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</si>
  <si>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</si>
  <si>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</si>
  <si>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</si>
  <si>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</si>
  <si>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</si>
  <si>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</si>
  <si>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</si>
  <si>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</si>
  <si>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</si>
  <si>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</si>
  <si>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</si>
  <si>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</si>
  <si>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</si>
  <si>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</si>
  <si>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</si>
  <si>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</si>
  <si>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</si>
  <si>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</si>
  <si>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</si>
  <si>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</si>
  <si>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</si>
  <si>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</si>
  <si>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</si>
  <si>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</si>
  <si>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</si>
  <si>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</si>
  <si>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</si>
  <si>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</si>
  <si>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</si>
  <si>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</si>
  <si>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</si>
  <si>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</si>
  <si>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</si>
  <si>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</si>
  <si>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</si>
  <si>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</si>
  <si>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</si>
  <si>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</si>
  <si>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</si>
  <si>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</si>
  <si>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</si>
  <si>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</si>
  <si>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</si>
  <si>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</si>
  <si>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</si>
  <si>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</si>
  <si>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</si>
  <si>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</si>
  <si>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</si>
  <si>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</si>
  <si>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</si>
  <si>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</si>
  <si>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</si>
  <si>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</si>
  <si>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</si>
  <si>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</si>
  <si>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</si>
  <si>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</si>
  <si>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</si>
  <si>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</si>
  <si>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</si>
  <si>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</si>
  <si>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</si>
  <si>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</si>
  <si>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</si>
  <si>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</si>
  <si>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</si>
  <si>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</si>
  <si>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</si>
  <si>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</si>
  <si>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</si>
  <si>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</si>
  <si>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</si>
  <si>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</si>
  <si>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</si>
  <si>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</si>
  <si>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</si>
  <si>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</si>
  <si>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</si>
  <si>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</si>
  <si>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</si>
  <si>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</si>
  <si>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</si>
  <si>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</si>
  <si>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</si>
  <si>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</si>
  <si>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</si>
  <si>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</si>
  <si>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</si>
  <si>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</si>
  <si>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</si>
  <si>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</si>
  <si>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</si>
  <si>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</si>
  <si>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</si>
  <si>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</si>
  <si>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</si>
  <si>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</si>
  <si>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</si>
  <si>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</si>
  <si>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</si>
  <si>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</si>
  <si>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</si>
  <si>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</si>
  <si>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</si>
  <si>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</si>
  <si>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</si>
  <si>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</si>
  <si>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</si>
  <si>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</si>
  <si>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</si>
  <si>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</si>
  <si>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</si>
  <si>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</si>
  <si>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</si>
  <si>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</si>
  <si>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</si>
  <si>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</si>
  <si>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</si>
  <si>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</si>
  <si>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</si>
  <si>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</si>
  <si>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</si>
  <si>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</si>
  <si>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</si>
  <si>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</si>
  <si>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</si>
  <si>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</si>
  <si>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</si>
  <si>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</si>
  <si>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</si>
  <si>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</si>
  <si>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</si>
  <si>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</si>
  <si>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</si>
  <si>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</si>
  <si>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</si>
  <si>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</si>
  <si>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</si>
  <si>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</si>
  <si>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</si>
  <si>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</si>
  <si>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</si>
  <si>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</si>
  <si>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</si>
  <si>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</si>
  <si>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</si>
  <si>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</si>
  <si>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</si>
  <si>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</si>
  <si>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</si>
  <si>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</si>
  <si>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</si>
  <si>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</si>
  <si>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</si>
  <si>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</si>
  <si>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</si>
  <si>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</si>
  <si>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</si>
  <si>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</si>
  <si>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</si>
  <si>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</si>
  <si>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</si>
  <si>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</si>
  <si>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</si>
  <si>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</si>
  <si>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</si>
  <si>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</si>
  <si>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</si>
  <si>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</si>
  <si>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</si>
  <si>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</si>
  <si>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</si>
  <si>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</si>
  <si>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</si>
  <si>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</si>
  <si>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</si>
  <si>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</si>
  <si>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</si>
  <si>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</si>
  <si>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</si>
  <si>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</si>
  <si>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</si>
  <si>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</si>
  <si>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</si>
  <si>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</si>
  <si>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</si>
  <si>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</si>
  <si>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</si>
  <si>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</si>
  <si>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</si>
  <si>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</si>
  <si>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</si>
  <si>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</si>
  <si>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</si>
  <si>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</si>
  <si>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</si>
  <si>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</si>
  <si>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</si>
  <si>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</si>
  <si>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</si>
  <si>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</si>
  <si>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</si>
  <si>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</si>
  <si>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</si>
  <si>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</si>
  <si>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</si>
  <si>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</si>
  <si>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</si>
  <si>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</si>
  <si>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</si>
  <si>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</si>
  <si>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</si>
  <si>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</si>
  <si>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</si>
  <si>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</si>
  <si>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</si>
  <si>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</si>
  <si>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</si>
  <si>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</si>
  <si>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</si>
  <si>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</si>
  <si>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</si>
  <si>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</si>
  <si>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</si>
  <si>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</si>
  <si>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</si>
  <si>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</si>
  <si>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</si>
  <si>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</si>
  <si>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</si>
  <si>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</si>
  <si>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</si>
  <si>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</si>
  <si>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</si>
  <si>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</si>
  <si>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</si>
  <si>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</si>
  <si>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</si>
  <si>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</si>
  <si>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</si>
  <si>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</si>
  <si>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</si>
  <si>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</si>
  <si>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</si>
  <si>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</si>
  <si>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</si>
  <si>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</si>
  <si>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</si>
  <si>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</si>
  <si>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</si>
  <si>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</si>
  <si>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</si>
  <si>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</si>
  <si>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</si>
  <si>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</si>
  <si>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</si>
  <si>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</si>
  <si>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</si>
  <si>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</si>
  <si>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</si>
  <si>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</si>
  <si>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</si>
  <si>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</si>
  <si>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</si>
  <si>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</si>
  <si>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</si>
  <si>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</si>
  <si>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</si>
  <si>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</si>
  <si>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</si>
  <si>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</si>
  <si>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</si>
  <si>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</si>
  <si>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</si>
  <si>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</si>
  <si>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</si>
  <si>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</si>
  <si>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</si>
  <si>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</si>
  <si>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</si>
  <si>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</si>
  <si>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</si>
  <si>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</si>
  <si>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</si>
  <si>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</si>
  <si>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</si>
  <si>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</si>
  <si>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</si>
  <si>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</si>
  <si>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</si>
  <si>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</si>
  <si>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</si>
  <si>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</si>
  <si>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</si>
  <si>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</si>
  <si>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</si>
  <si>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</si>
  <si>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</si>
  <si>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</si>
  <si>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</si>
  <si>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</si>
  <si>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</si>
  <si>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</si>
  <si>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</si>
  <si>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</si>
  <si>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</si>
  <si>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</si>
  <si>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</si>
  <si>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</si>
  <si>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</si>
  <si>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</si>
  <si>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</si>
  <si>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</si>
  <si>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</si>
  <si>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</si>
  <si>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</si>
  <si>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</si>
  <si>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</si>
  <si>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</si>
  <si>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</si>
  <si>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</si>
  <si>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</si>
  <si>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</si>
  <si>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</si>
  <si>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</si>
  <si>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</si>
  <si>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</si>
  <si>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</si>
  <si>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</si>
  <si>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</si>
  <si>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</si>
  <si>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</si>
  <si>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</si>
  <si>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</si>
  <si>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</si>
  <si>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</si>
  <si>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</si>
  <si>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</si>
  <si>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</si>
  <si>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</si>
  <si>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</si>
  <si>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</si>
  <si>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</si>
  <si>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</si>
  <si>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</si>
  <si>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</si>
  <si>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</si>
  <si>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</si>
  <si>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</si>
  <si>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</si>
  <si>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</si>
  <si>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</si>
  <si>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</si>
  <si>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</si>
  <si>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</si>
  <si>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</si>
  <si>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</si>
  <si>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</si>
  <si>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</si>
  <si>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</si>
  <si>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</si>
  <si>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</si>
  <si>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</si>
  <si>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</si>
  <si>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</si>
  <si>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</si>
  <si>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</si>
  <si>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</si>
  <si>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</si>
  <si>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</si>
  <si>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</si>
  <si>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</si>
  <si>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</si>
  <si>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</si>
  <si>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</si>
  <si>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</si>
  <si>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</si>
  <si>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</si>
  <si>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</si>
  <si>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</si>
  <si>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</si>
  <si>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</si>
  <si>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</si>
  <si>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</si>
  <si>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</si>
  <si>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</si>
  <si>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</si>
  <si>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</si>
  <si>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</si>
  <si>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</si>
  <si>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</si>
  <si>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</si>
  <si>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</si>
  <si>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</si>
  <si>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</si>
  <si>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</si>
  <si>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</si>
  <si>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</si>
  <si>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</si>
  <si>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</si>
  <si>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</si>
  <si>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</si>
  <si>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</si>
  <si>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</si>
  <si>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</si>
  <si>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</si>
  <si>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</si>
  <si>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</si>
  <si>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</si>
  <si>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</si>
  <si>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</si>
  <si>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</si>
  <si>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</si>
  <si>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</si>
  <si>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</si>
  <si>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</si>
  <si>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</si>
  <si>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</si>
  <si>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</si>
  <si>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</si>
  <si>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</si>
  <si>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</si>
  <si>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</si>
  <si>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</si>
  <si>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</si>
  <si>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</si>
  <si>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</si>
  <si>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</si>
  <si>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</si>
  <si>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</si>
  <si>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</si>
  <si>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</si>
  <si>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</si>
  <si>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</si>
  <si>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</si>
  <si>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</si>
  <si>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</si>
  <si>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</si>
  <si>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</si>
  <si>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</si>
  <si>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</si>
  <si>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</si>
  <si>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</si>
  <si>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</si>
  <si>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</si>
  <si>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</si>
  <si>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</si>
  <si>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</si>
  <si>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</si>
  <si>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</si>
  <si>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</si>
  <si>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</si>
  <si>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</si>
  <si>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</si>
  <si>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</si>
  <si>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</si>
  <si>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</si>
  <si>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</si>
  <si>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</si>
  <si>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</si>
  <si>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</si>
  <si>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</si>
  <si>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</si>
  <si>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</si>
  <si>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</si>
  <si>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</si>
  <si>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</si>
  <si>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</si>
  <si>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</si>
  <si>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</si>
  <si>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</si>
  <si>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</si>
  <si>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</si>
  <si>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</si>
  <si>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</si>
  <si>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</si>
  <si>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</si>
  <si>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</si>
  <si>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</si>
  <si>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</si>
  <si>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</si>
  <si>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</si>
  <si>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</si>
  <si>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</si>
  <si>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</si>
  <si>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</si>
  <si>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</si>
  <si>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</si>
  <si>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</si>
  <si>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</si>
  <si>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</si>
  <si>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</si>
  <si>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</si>
  <si>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</si>
  <si>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</si>
  <si>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</si>
  <si>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</si>
  <si>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</si>
  <si>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</si>
  <si>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</si>
  <si>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</si>
  <si>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</si>
  <si>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</si>
  <si>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</si>
  <si>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</si>
  <si>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</si>
  <si>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</si>
  <si>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</si>
  <si>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</si>
  <si>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</si>
  <si>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</si>
  <si>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</si>
  <si>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</si>
  <si>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</si>
  <si>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</si>
  <si>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</si>
  <si>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</si>
  <si>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</si>
  <si>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</si>
  <si>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</si>
  <si>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</si>
  <si>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</si>
  <si>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</si>
  <si>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</si>
  <si>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</si>
  <si>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</si>
  <si>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</si>
  <si>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</si>
  <si>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</si>
  <si>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</si>
  <si>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</si>
  <si>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</si>
  <si>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</si>
  <si>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</si>
  <si>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</si>
  <si>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</si>
  <si>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</si>
  <si>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</si>
  <si>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</si>
  <si>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</si>
  <si>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</si>
  <si>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</si>
  <si>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</si>
  <si>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</si>
  <si>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</si>
  <si>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</si>
  <si>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</si>
  <si>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</si>
  <si>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</si>
  <si>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</si>
  <si>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</si>
  <si>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</si>
  <si>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</si>
  <si>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</si>
  <si>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</si>
  <si>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</si>
  <si>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</si>
  <si>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</si>
  <si>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</si>
  <si>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</si>
  <si>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</si>
  <si>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</si>
  <si>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</si>
  <si>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</si>
  <si>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</si>
  <si>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</si>
  <si>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</si>
  <si>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</si>
  <si>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</si>
  <si>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</si>
  <si>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</si>
  <si>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</si>
  <si>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</si>
  <si>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</si>
  <si>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</si>
  <si>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</si>
  <si>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</si>
  <si>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</si>
  <si>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</si>
  <si>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</si>
  <si>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</si>
  <si>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</si>
  <si>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</si>
  <si>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</si>
  <si>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</si>
  <si>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</si>
  <si>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</si>
  <si>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</si>
  <si>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</si>
  <si>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</si>
  <si>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</si>
  <si>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</si>
  <si>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</si>
  <si>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</si>
  <si>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</si>
  <si>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</si>
  <si>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</si>
  <si>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</si>
  <si>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</si>
  <si>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</si>
  <si>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</si>
  <si>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</si>
  <si>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</si>
  <si>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</si>
  <si>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</si>
  <si>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</si>
  <si>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</si>
  <si>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</si>
  <si>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</si>
  <si>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</si>
  <si>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</si>
  <si>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</si>
  <si>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</si>
  <si>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</si>
  <si>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</si>
  <si>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</si>
  <si>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</si>
  <si>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</si>
  <si>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</si>
  <si>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</si>
  <si>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</si>
  <si>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</si>
  <si>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</si>
  <si>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</si>
  <si>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</si>
  <si>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</si>
  <si>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</si>
  <si>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</si>
  <si>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</si>
  <si>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</si>
  <si>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</si>
  <si>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</si>
  <si>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</si>
  <si>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</si>
  <si>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</si>
  <si>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</si>
  <si>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</si>
  <si>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</si>
  <si>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</si>
  <si>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</si>
  <si>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</si>
  <si>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</si>
  <si>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</si>
  <si>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</si>
  <si>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</si>
  <si>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</si>
  <si>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</si>
  <si>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</si>
  <si>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</si>
  <si>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</si>
  <si>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</si>
  <si>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</si>
  <si>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</si>
  <si>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</si>
  <si>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</si>
  <si>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</si>
  <si>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</si>
  <si>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</si>
  <si>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</si>
  <si>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</si>
  <si>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</si>
  <si>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</si>
  <si>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</si>
  <si>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</si>
  <si>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</si>
  <si>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</si>
  <si>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</si>
  <si>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</si>
  <si>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</si>
  <si>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</si>
  <si>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</si>
  <si>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</si>
  <si>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</si>
  <si>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</si>
  <si>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</si>
  <si>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</si>
  <si>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</si>
  <si>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</si>
  <si>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</si>
  <si>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</si>
  <si>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</si>
  <si>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</si>
  <si>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</si>
  <si>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</si>
  <si>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</si>
  <si>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</si>
  <si>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</si>
  <si>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</si>
  <si>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</si>
  <si>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</si>
  <si>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</si>
  <si>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</si>
  <si>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</si>
  <si>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</si>
  <si>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</si>
  <si>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</si>
  <si>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</si>
  <si>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</si>
  <si>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</si>
  <si>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</si>
  <si>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</si>
  <si>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</si>
  <si>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</si>
  <si>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</si>
  <si>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</si>
  <si>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</si>
  <si>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</si>
  <si>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</si>
  <si>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</si>
  <si>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</si>
  <si>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</si>
  <si>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</si>
  <si>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</si>
  <si>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</si>
  <si>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</si>
  <si>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</si>
  <si>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</si>
  <si>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</si>
  <si>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</si>
  <si>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</si>
  <si>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</si>
  <si>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</si>
  <si>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</si>
  <si>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</si>
  <si>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</si>
  <si>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</si>
  <si>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</si>
  <si>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</si>
  <si>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</si>
  <si>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</si>
  <si>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</si>
  <si>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</si>
  <si>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</si>
  <si>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</si>
  <si>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</si>
  <si>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</si>
  <si>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</si>
  <si>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</si>
  <si>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</si>
  <si>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</si>
  <si>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</si>
  <si>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</si>
  <si>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</si>
  <si>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</si>
  <si>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</si>
  <si>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</si>
  <si>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</si>
  <si>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</si>
  <si>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</si>
  <si>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</si>
  <si>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</si>
  <si>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</si>
  <si>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</si>
  <si>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</si>
  <si>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</si>
  <si>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</si>
  <si>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</si>
  <si>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</si>
  <si>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</si>
  <si>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</si>
  <si>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</si>
  <si>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</si>
  <si>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</si>
  <si>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</si>
  <si>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</si>
  <si>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</si>
  <si>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</si>
  <si>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</si>
  <si>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</si>
  <si>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</si>
  <si>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</si>
  <si>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</si>
  <si>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</si>
  <si>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</si>
  <si>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</si>
  <si>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</si>
  <si>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</si>
  <si>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</si>
  <si>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</si>
  <si>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</si>
  <si>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</si>
  <si>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</si>
  <si>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</si>
  <si>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</si>
  <si>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</si>
  <si>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</si>
  <si>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</si>
  <si>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</si>
  <si>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</si>
  <si>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</si>
  <si>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</si>
  <si>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</si>
  <si>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</si>
  <si>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</si>
  <si>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</si>
  <si>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</si>
  <si>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</si>
  <si>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</si>
  <si>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</si>
  <si>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</si>
  <si>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</si>
  <si>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</si>
  <si>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</si>
  <si>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</si>
  <si>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</si>
  <si>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</si>
  <si>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</si>
  <si>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</si>
  <si>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</si>
  <si>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</si>
  <si>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</si>
  <si>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</si>
  <si>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</si>
  <si>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</si>
  <si>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</si>
  <si>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</si>
  <si>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</si>
  <si>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</si>
  <si>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</si>
  <si>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</si>
  <si>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</si>
  <si>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</si>
  <si>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</si>
  <si>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</si>
  <si>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</si>
  <si>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</si>
  <si>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</si>
  <si>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</si>
  <si>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</si>
  <si>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</si>
  <si>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</si>
  <si>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</si>
  <si>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</si>
  <si>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</si>
  <si>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</si>
  <si>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</si>
  <si>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</si>
  <si>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</si>
  <si>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</si>
  <si>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</si>
  <si>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</si>
  <si>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</si>
  <si>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</si>
  <si>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</si>
  <si>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</si>
  <si>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</si>
  <si>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</si>
  <si>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</si>
  <si>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</si>
  <si>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</si>
  <si>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</si>
  <si>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</si>
  <si>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</si>
  <si>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</si>
  <si>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</si>
  <si>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</si>
  <si>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</si>
  <si>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</si>
  <si>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</si>
  <si>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</si>
  <si>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</si>
  <si>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</si>
  <si>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</si>
  <si>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</si>
  <si>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</si>
  <si>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</si>
  <si>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</si>
  <si>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</si>
  <si>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</si>
  <si>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</si>
  <si>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</si>
  <si>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</si>
  <si>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</si>
  <si>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</si>
  <si>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</si>
  <si>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</si>
  <si>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</si>
  <si>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</si>
  <si>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</si>
  <si>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</si>
  <si>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</si>
  <si>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</si>
  <si>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</si>
  <si>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</si>
  <si>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</si>
  <si>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</si>
  <si>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</si>
  <si>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</si>
  <si>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</si>
  <si>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</si>
  <si>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</si>
  <si>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</si>
  <si>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</si>
  <si>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</si>
  <si>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</si>
  <si>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</si>
  <si>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</si>
  <si>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</si>
  <si>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</si>
  <si>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</si>
  <si>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</si>
  <si>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</si>
  <si>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</si>
  <si>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</si>
  <si>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</si>
  <si>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</si>
  <si>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</si>
  <si>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</si>
  <si>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</si>
  <si>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</si>
  <si>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</si>
  <si>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</si>
  <si>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</si>
  <si>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</si>
  <si>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</si>
  <si>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</si>
  <si>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</si>
  <si>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</si>
  <si>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</si>
  <si>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</si>
  <si>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</si>
  <si>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</si>
  <si>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</si>
  <si>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</si>
  <si>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</si>
  <si>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</si>
  <si>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</si>
  <si>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</si>
  <si>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</si>
  <si>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</si>
  <si>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</si>
  <si>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</si>
  <si>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</si>
  <si>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</si>
  <si>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</si>
  <si>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</si>
  <si>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</si>
  <si>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</si>
  <si>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</si>
  <si>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</si>
  <si>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</si>
  <si>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</si>
  <si>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</si>
  <si>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</si>
  <si>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</si>
  <si>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</si>
  <si>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</si>
  <si>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</si>
  <si>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</si>
  <si>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</si>
  <si>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</si>
  <si>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</si>
  <si>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</si>
  <si>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</si>
  <si>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</si>
  <si>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</si>
  <si>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</si>
  <si>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</si>
  <si>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</si>
  <si>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</si>
  <si>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</si>
  <si>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</si>
  <si>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</si>
  <si>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</si>
  <si>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</si>
  <si>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</si>
  <si>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</si>
  <si>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</si>
  <si>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</si>
  <si>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</si>
  <si>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</si>
  <si>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</si>
  <si>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</si>
  <si>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</si>
  <si>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</si>
  <si>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</si>
  <si>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</si>
  <si>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</si>
  <si>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</si>
  <si>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</si>
  <si>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</si>
  <si>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</si>
  <si>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</si>
  <si>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</si>
  <si>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</si>
  <si>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</si>
  <si>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</si>
  <si>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</si>
  <si>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</si>
  <si>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</si>
  <si>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</si>
  <si>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</si>
  <si>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</si>
  <si>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</si>
  <si>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</si>
  <si>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</si>
  <si>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</si>
  <si>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</si>
  <si>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</si>
  <si>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</si>
  <si>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</si>
  <si>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</si>
  <si>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</si>
  <si>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</si>
  <si>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</si>
  <si>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</si>
  <si>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</si>
  <si>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</si>
  <si>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</si>
  <si>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</si>
  <si>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</si>
  <si>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</si>
  <si>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</si>
  <si>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</si>
  <si>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</si>
  <si>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</si>
  <si>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</si>
  <si>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</si>
  <si>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</si>
  <si>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</si>
  <si>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</si>
  <si>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</si>
  <si>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</si>
  <si>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</si>
  <si>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</si>
  <si>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</si>
  <si>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</si>
  <si>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</si>
  <si>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</si>
  <si>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</si>
  <si>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</si>
  <si>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</si>
  <si>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</si>
  <si>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</si>
  <si>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</si>
  <si>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</si>
  <si>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</si>
  <si>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</si>
  <si>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</si>
  <si>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</si>
  <si>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</si>
  <si>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</si>
  <si>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</si>
  <si>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</si>
  <si>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</si>
  <si>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</si>
  <si>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</si>
  <si>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</si>
  <si>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</si>
  <si>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</si>
  <si>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</si>
  <si>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</si>
  <si>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</si>
  <si>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</si>
  <si>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</si>
  <si>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</si>
  <si>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</si>
  <si>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</si>
  <si>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</si>
  <si>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</si>
  <si>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</si>
  <si>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</si>
  <si>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</si>
  <si>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</si>
  <si>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</si>
  <si>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</si>
  <si>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</si>
  <si>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</si>
  <si>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</si>
  <si>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</si>
  <si>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</si>
  <si>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</si>
  <si>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</si>
  <si>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</si>
  <si>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</si>
  <si>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</si>
  <si>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</si>
  <si>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</si>
  <si>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</si>
  <si>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</si>
  <si>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</si>
  <si>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</si>
  <si>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</si>
  <si>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</si>
  <si>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</si>
  <si>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</si>
  <si>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</si>
  <si>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</si>
  <si>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</si>
  <si>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</si>
  <si>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</si>
  <si>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</si>
  <si>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</si>
  <si>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</si>
  <si>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</si>
  <si>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</si>
  <si>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</si>
  <si>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</si>
  <si>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</si>
  <si>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</si>
  <si>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</si>
  <si>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</si>
  <si>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</si>
  <si>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</si>
  <si>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</si>
  <si>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</si>
  <si>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</si>
  <si>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</si>
  <si>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</si>
  <si>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</si>
  <si>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</si>
  <si>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</si>
  <si>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</si>
  <si>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</si>
  <si>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</si>
  <si>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</si>
  <si>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</si>
  <si>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</si>
  <si>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</si>
  <si>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</si>
  <si>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</si>
  <si>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</si>
  <si>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</si>
  <si>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</si>
  <si>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</si>
  <si>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</si>
  <si>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</si>
  <si>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</si>
  <si>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</si>
  <si>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</si>
  <si>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</si>
  <si>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</si>
  <si>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</si>
  <si>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</si>
  <si>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</si>
  <si>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</si>
  <si>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</si>
  <si>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</si>
  <si>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</si>
  <si>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</si>
  <si>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</si>
  <si>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</si>
  <si>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</si>
  <si>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</si>
  <si>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</si>
  <si>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</si>
  <si>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</si>
  <si>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</si>
  <si>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</si>
  <si>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</si>
  <si>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</si>
  <si>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</si>
  <si>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</si>
  <si>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</si>
  <si>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</si>
  <si>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</si>
  <si>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</si>
  <si>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</si>
  <si>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</si>
  <si>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</si>
  <si>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</si>
  <si>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</si>
  <si>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</si>
  <si>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</si>
  <si>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</si>
  <si>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</si>
  <si>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</si>
  <si>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</si>
  <si>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</si>
  <si>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</si>
  <si>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</si>
  <si>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</si>
  <si>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</si>
  <si>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</si>
  <si>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</si>
  <si>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</si>
  <si>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</si>
  <si>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</si>
  <si>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</si>
  <si>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</si>
  <si>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</si>
  <si>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</si>
  <si>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</si>
  <si>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</si>
  <si>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</si>
  <si>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</si>
  <si>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</si>
  <si>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</si>
  <si>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</si>
  <si>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</si>
  <si>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</si>
  <si>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</si>
  <si>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</si>
  <si>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</si>
  <si>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</si>
  <si>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</si>
  <si>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</si>
  <si>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</si>
  <si>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</si>
  <si>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</si>
  <si>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</si>
  <si>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</si>
  <si>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</si>
  <si>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</si>
  <si>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</si>
  <si>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</si>
  <si>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</si>
  <si>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</si>
  <si>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</si>
  <si>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</si>
  <si>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</si>
  <si>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</si>
  <si>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</si>
  <si>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</si>
  <si>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</si>
  <si>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</si>
  <si>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</si>
  <si>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</si>
  <si>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</si>
  <si>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</si>
  <si>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</si>
  <si>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</si>
  <si>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</si>
  <si>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</si>
  <si>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</si>
  <si>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</si>
  <si>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</si>
  <si>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</si>
  <si>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</si>
  <si>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</si>
  <si>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</si>
  <si>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</si>
  <si>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</si>
  <si>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</si>
  <si>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</si>
  <si>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</si>
  <si>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</si>
  <si>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</si>
  <si>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</si>
  <si>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</si>
  <si>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</si>
  <si>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</si>
  <si>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</si>
  <si>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</si>
  <si>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</si>
  <si>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</si>
  <si>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</si>
  <si>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</si>
  <si>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</si>
  <si>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</si>
  <si>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</si>
  <si>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</si>
  <si>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</si>
  <si>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</si>
  <si>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</si>
  <si>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</si>
  <si>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</si>
  <si>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</si>
  <si>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</si>
  <si>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</si>
  <si>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</si>
  <si>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</si>
  <si>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</si>
  <si>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</si>
  <si>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</si>
  <si>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</si>
  <si>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</si>
  <si>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</si>
  <si>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</si>
  <si>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</si>
  <si>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</si>
  <si>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</si>
  <si>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</si>
  <si>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</si>
  <si>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</si>
  <si>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</si>
  <si>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</si>
  <si>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</si>
  <si>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</si>
  <si>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</si>
  <si>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</si>
  <si>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</si>
  <si>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</si>
  <si>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</si>
  <si>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</si>
  <si>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</si>
  <si>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</si>
  <si>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</si>
  <si>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</si>
  <si>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</si>
  <si>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</si>
  <si>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</si>
  <si>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</si>
  <si>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</si>
  <si>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</si>
  <si>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</si>
  <si>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</si>
  <si>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</si>
  <si>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</si>
  <si>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</si>
  <si>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</si>
  <si>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</si>
  <si>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</si>
  <si>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</si>
  <si>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</si>
  <si>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</si>
  <si>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</si>
  <si>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</si>
  <si>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</si>
  <si>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</si>
  <si>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</si>
  <si>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</si>
  <si>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</si>
  <si>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</si>
  <si>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</si>
  <si>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</si>
  <si>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</si>
  <si>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</si>
  <si>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</si>
  <si>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</si>
  <si>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</si>
  <si>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</si>
  <si>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</si>
  <si>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</si>
  <si>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</si>
  <si>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</si>
  <si>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</si>
  <si>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</si>
  <si>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</si>
  <si>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</si>
  <si>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</si>
  <si>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</si>
  <si>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</si>
  <si>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</si>
  <si>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</si>
  <si>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</si>
  <si>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</si>
  <si>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</si>
  <si>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</si>
  <si>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</si>
  <si>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</si>
  <si>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</si>
  <si>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</si>
  <si>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</si>
  <si>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</si>
  <si>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</si>
  <si>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</si>
  <si>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</si>
  <si>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</si>
  <si>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</si>
  <si>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</si>
  <si>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</si>
  <si>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</si>
  <si>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</si>
  <si>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</si>
  <si>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</si>
  <si>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</si>
  <si>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</si>
  <si>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</si>
  <si>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</si>
  <si>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</si>
  <si>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</si>
  <si>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</si>
  <si>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</si>
  <si>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</si>
  <si>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</si>
  <si>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</si>
  <si>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</si>
  <si>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</si>
  <si>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</si>
  <si>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</si>
  <si>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</si>
  <si>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</si>
  <si>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</si>
  <si>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</si>
  <si>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</si>
  <si>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</si>
  <si>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</si>
  <si>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</si>
  <si>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</si>
  <si>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</si>
  <si>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</si>
  <si>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</si>
  <si>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</si>
  <si>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</si>
  <si>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</si>
  <si>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</si>
  <si>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</si>
  <si>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</si>
  <si>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</si>
  <si>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</si>
  <si>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</si>
  <si>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</si>
  <si>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</si>
  <si>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</si>
  <si>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</si>
  <si>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</si>
  <si>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</si>
  <si>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</si>
  <si>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</si>
  <si>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</si>
  <si>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</si>
  <si>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</si>
  <si>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</si>
  <si>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</si>
  <si>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</si>
  <si>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</si>
  <si>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</si>
  <si>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</si>
  <si>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</si>
  <si>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</si>
  <si>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</si>
  <si>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</si>
  <si>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</si>
  <si>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</si>
  <si>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</si>
  <si>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</si>
  <si>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</si>
  <si>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</si>
  <si>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</si>
  <si>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</si>
  <si>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</si>
  <si>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</si>
  <si>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</si>
  <si>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</si>
  <si>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</si>
  <si>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</si>
  <si>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</si>
  <si>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</si>
  <si>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</si>
  <si>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</si>
  <si>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</si>
  <si>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</si>
  <si>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</si>
  <si>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</si>
  <si>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</si>
  <si>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</si>
  <si>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</si>
  <si>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</si>
  <si>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</si>
  <si>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</si>
  <si>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</si>
  <si>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</si>
  <si>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</si>
  <si>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</si>
  <si>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</si>
  <si>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</si>
  <si>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</si>
  <si>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</si>
  <si>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</si>
  <si>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</si>
  <si>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</si>
  <si>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</si>
  <si>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</si>
  <si>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</si>
  <si>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</si>
  <si>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</si>
  <si>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</si>
  <si>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</si>
  <si>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</si>
  <si>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</si>
  <si>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</si>
  <si>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</si>
  <si>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</si>
  <si>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</si>
  <si>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</si>
  <si>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</si>
  <si>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</si>
  <si>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</si>
  <si>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</si>
  <si>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</si>
  <si>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</si>
  <si>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</si>
  <si>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</si>
  <si>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</si>
  <si>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</si>
  <si>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</si>
  <si>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</si>
  <si>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</si>
  <si>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</si>
  <si>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</si>
  <si>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</si>
  <si>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</si>
  <si>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</si>
  <si>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</si>
  <si>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</si>
  <si>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</si>
  <si>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</si>
  <si>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</si>
  <si>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</si>
  <si>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</si>
  <si>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</si>
  <si>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</si>
  <si>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</si>
  <si>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</si>
  <si>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</si>
  <si>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</si>
  <si>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</si>
  <si>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</si>
  <si>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</si>
  <si>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</si>
  <si>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</si>
  <si>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</si>
  <si>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</si>
  <si>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</si>
  <si>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</si>
  <si>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</si>
  <si>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</si>
  <si>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</si>
  <si>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</si>
  <si>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</si>
  <si>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</si>
  <si>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</si>
  <si>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</si>
  <si>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</si>
  <si>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</si>
  <si>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</si>
  <si>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</si>
  <si>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</si>
  <si>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</si>
  <si>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</si>
  <si>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</si>
  <si>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</si>
  <si>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</si>
  <si>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</si>
  <si>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</si>
  <si>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</si>
  <si>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</si>
  <si>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</si>
  <si>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</si>
  <si>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</si>
  <si>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</si>
  <si>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</si>
  <si>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</si>
  <si>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</si>
  <si>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</si>
  <si>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</si>
  <si>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</si>
  <si>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</si>
  <si>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</si>
  <si>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</si>
  <si>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</si>
  <si>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</si>
  <si>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</si>
  <si>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</si>
  <si>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</si>
  <si>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</si>
  <si>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</si>
  <si>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</si>
  <si>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</si>
  <si>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</si>
  <si>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</si>
  <si>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</si>
  <si>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</si>
  <si>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</si>
  <si>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</si>
  <si>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</si>
  <si>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</si>
  <si>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</si>
  <si>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</si>
  <si>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</si>
  <si>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</si>
  <si>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</si>
  <si>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</si>
  <si>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</si>
  <si>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</si>
  <si>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</si>
  <si>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</si>
  <si>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</si>
  <si>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</si>
  <si>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</si>
  <si>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</si>
  <si>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</si>
  <si>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</si>
  <si>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</si>
  <si>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</si>
  <si>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</si>
  <si>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</si>
  <si>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</si>
  <si>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</si>
  <si>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</si>
  <si>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</si>
  <si>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</si>
  <si>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</si>
  <si>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</si>
  <si>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</si>
  <si>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</si>
  <si>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</si>
  <si>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</si>
  <si>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</si>
  <si>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</si>
  <si>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</si>
  <si>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</si>
  <si>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</si>
  <si>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</si>
  <si>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</si>
  <si>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</si>
  <si>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</si>
  <si>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</si>
  <si>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</si>
  <si>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</si>
  <si>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</si>
  <si>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</si>
  <si>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</si>
  <si>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</si>
  <si>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</si>
  <si>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</si>
  <si>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</si>
  <si>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</si>
  <si>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</si>
  <si>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</si>
  <si>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</si>
  <si>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</si>
  <si>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</si>
  <si>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</si>
  <si>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</si>
  <si>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</si>
  <si>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</si>
  <si>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</si>
  <si>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</si>
  <si>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</si>
  <si>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</si>
  <si>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</si>
  <si>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</si>
  <si>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</si>
  <si>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</si>
  <si>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</si>
  <si>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</si>
  <si>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</si>
  <si>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</si>
  <si>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</si>
  <si>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</si>
  <si>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</si>
  <si>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</si>
  <si>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</si>
  <si>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</si>
  <si>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</si>
  <si>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</si>
  <si>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</si>
  <si>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</si>
  <si>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</si>
  <si>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</si>
  <si>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</si>
  <si>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</si>
  <si>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</si>
  <si>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</si>
  <si>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</si>
  <si>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</si>
  <si>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</si>
  <si>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</si>
  <si>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</si>
  <si>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</si>
  <si>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</si>
  <si>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</si>
  <si>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</si>
  <si>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</si>
  <si>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</si>
  <si>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</si>
  <si>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</si>
  <si>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</si>
  <si>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</si>
  <si>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</si>
  <si>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</si>
  <si>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</si>
  <si>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</si>
  <si>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</si>
  <si>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80km</t>
  </si>
  <si>
    <t>PCM-20251120-00000778</t>
  </si>
  <si>
    <t>ETA 60 min</t>
  </si>
  <si>
    <t>PCM-20251120-00000782</t>
  </si>
  <si>
    <t>3 hrs</t>
  </si>
  <si>
    <t xml:space="preserve"> </t>
  </si>
  <si>
    <t xml:space="preserve"> PCM-20250215-00000830 </t>
  </si>
  <si>
    <t>LTE site still down and  site located in aramco area access issue need special permission</t>
  </si>
  <si>
    <t>NO PCM</t>
  </si>
  <si>
    <t>90 mins</t>
  </si>
  <si>
    <t>PCM-20251120-00000555</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</si>
  <si>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</si>
  <si>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</si>
  <si>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</si>
  <si>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</si>
  <si>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</si>
  <si>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</si>
  <si>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</si>
  <si>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</si>
  <si>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</si>
  <si>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PCM-20251120-00000585</t>
  </si>
  <si>
    <t xml:space="preserve">SCECO N/A , Site Located near HRM and cannot connect PG as no access by car , SCECO Complain ( 2904077944 ) </t>
  </si>
  <si>
    <t>PCM-20251120-00000787</t>
  </si>
  <si>
    <t>EM Team on the way ETA: 60 Mins</t>
  </si>
  <si>
    <t>ETA 30 mins</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</si>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</sst>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318.4389365740717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11783</v>
      </c>
      <c r="E3" s="142" t="s">
        <v>39021</v>
      </c>
      <c r="F3" s="143">
        <v>45981.328993055555</v>
      </c>
      <c r="G3" s="144">
        <f ca="1">IFERROR(NOW()-F3,"-")</f>
        <v>5.8369444443087559E-2</v>
      </c>
      <c r="H3" s="143">
        <v>45981.323993055557</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2199</v>
      </c>
      <c r="E4" s="142" t="s">
        <v>39021</v>
      </c>
      <c r="F4" s="143"/>
      <c r="G4" s="144">
        <f ca="1">IFERROR(NOW()-F4,"-")</f>
        <v>45981.387362499998</v>
      </c>
      <c r="H4" s="143">
        <v>45981.338564814818</v>
      </c>
      <c r="I4" s="141" t="str">
        <f>IFERROR(VLOOKUP(D4,DB!A:F,6,0),"")</f>
        <v>SCECO</v>
      </c>
      <c r="J4" s="141" t="str">
        <f>IFERROR(VLOOKUP(D4,DB!A:G,7,0),"")</f>
        <v>Vandalized</v>
      </c>
      <c r="K4" s="145" t="s">
        <v>39026</v>
      </c>
      <c r="L4" s="146" t="str">
        <f>IFERROR(VLOOKUP(D4,DB!A:I,9,0),"")</f>
        <v>Zain</v>
      </c>
    </row>
    <row r="5" spans="1:15" ht="15" customHeight="1">
      <c r="A5" s="140"/>
      <c r="B5" s="141" t="str">
        <f>IFERROR(VLOOKUP(D5,DB!A:K,11,0),"")</f>
        <v/>
      </c>
      <c r="C5" s="141"/>
      <c r="D5" s="133"/>
      <c r="E5" s="142"/>
      <c r="F5" s="143"/>
      <c r="G5" s="144">
        <f ca="1">IFERROR(NOW()-F5,"-")</f>
        <v>45981.387362499998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45981.387362499998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45981.387362499998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45981.387362499998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45981.387362499998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45981.387362499998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45981.387362499998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45981.387362499998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45981.387362499998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45981.387362499998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45981.387362499998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45981.387362499998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45981.387362499998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45981.387362499998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45981.387362499998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45981.387362499998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45981.387362499998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45981.387362499998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45981.387362499998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45981.387362499998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45981.387362499998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45981.387362499998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45981.387362499998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45981.387362499998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45981.387362499998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45981.387362499998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45981.387362499998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45981.387362499998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45981.387362499998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45981.387362499998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45981.387362499998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45981.387362499998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45981.387362499998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45981.387362499998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45981.387362499998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45981.387362499998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45981.387362499998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45981.387362499998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45981.387362499998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45981.387362499998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45981.387362499998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45981.387362499998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45981.387362499998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45981.387362499998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45981.387362499998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45981.387362499998</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45981.387362499998</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45981.387362499998</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45981.387362499998</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45981.387362499998</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45981.387362499998</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45981.387362499998</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45981.387362499998</v>
      </c>
      <c r="H57" s="143"/>
      <c r="I57" s="141" t="str">
        <f>IFERROR(VLOOKUP(D57,DB!A:F,6,0),"")</f>
        <v/>
      </c>
      <c r="J57" s="141" t="str">
        <f>IFERROR(VLOOKUP(D57,DB!A:G,7,0),"")</f>
        <v/>
      </c>
      <c r="K57" s="145"/>
      <c r="L57" s="146" t="str">
        <f>IFERROR(VLOOKUP(D57,DB!A:I,9,0),"")</f>
        <v/>
      </c>
    </row>
    <row r="58" spans="1:12" ht="15" customHeight="1">
      <c r="A58" s="140"/>
      <c r="B58" s="141" t="str">
        <f>IFERROR(VLOOKUP(D58,DB!A:K,11,0),"")</f>
        <v/>
      </c>
      <c r="C58" s="141"/>
      <c r="D58" s="133"/>
      <c r="E58" s="142"/>
      <c r="F58" s="143"/>
      <c r="G58" s="144">
        <f ca="1">IFERROR(NOW()-F58,"-")</f>
        <v>45981.387362499998</v>
      </c>
      <c r="H58" s="143"/>
      <c r="I58" s="141" t="str">
        <f>IFERROR(VLOOKUP(D58,DB!A:F,6,0),"")</f>
        <v/>
      </c>
      <c r="J58" s="141" t="str">
        <f>IFERROR(VLOOKUP(D58,DB!A:G,7,0),"")</f>
        <v/>
      </c>
      <c r="K58" s="145"/>
      <c r="L58" s="146" t="str">
        <f>IFERROR(VLOOKUP(D58,DB!A:I,9,0),"")</f>
        <v/>
      </c>
    </row>
    <row r="59" spans="1:12" ht="15" customHeight="1">
      <c r="A59" s="140"/>
      <c r="B59" s="141" t="str">
        <f>IFERROR(VLOOKUP(D59,DB!A:K,11,0),"")</f>
        <v/>
      </c>
      <c r="C59" s="141"/>
      <c r="D59" s="133"/>
      <c r="E59" s="142"/>
      <c r="F59" s="143"/>
      <c r="G59" s="144">
        <f ca="1">IFERROR(NOW()-F59,"-")</f>
        <v>45981.387362499998</v>
      </c>
      <c r="H59" s="143"/>
      <c r="I59" s="141" t="str">
        <f>IFERROR(VLOOKUP(D59,DB!A:F,6,0),"")</f>
        <v/>
      </c>
      <c r="J59" s="141" t="str">
        <f>IFERROR(VLOOKUP(D59,DB!A:G,7,0),"")</f>
        <v/>
      </c>
      <c r="K59" s="145"/>
      <c r="L59" s="146" t="str">
        <f>IFERROR(VLOOKUP(D59,DB!A:I,9,0),"")</f>
        <v/>
      </c>
    </row>
    <row r="60" spans="1:12" ht="15" customHeight="1">
      <c r="A60" s="147"/>
      <c r="B60" s="134" t="str">
        <f>IFERROR(VLOOKUP(D60,DB!A:K,11,0),"")</f>
        <v/>
      </c>
      <c r="C60" s="134"/>
      <c r="D60" s="148"/>
      <c r="E60" s="135"/>
      <c r="F60" s="136"/>
      <c r="G60" s="137">
        <f ca="1">IFERROR(NOW()-F60,"-")</f>
        <v>45981.387362499998</v>
      </c>
      <c r="H60" s="136"/>
      <c r="I60" s="134" t="str">
        <f>IFERROR(VLOOKUP(D60,DB!A:F,6,0),"")</f>
        <v/>
      </c>
      <c r="J60" s="134" t="str">
        <f>IFERROR(VLOOKUP(D60,DB!A:G,7,0),"")</f>
        <v/>
      </c>
      <c r="K60" s="138"/>
      <c r="L60" s="139" t="str">
        <f>IFERROR(VLOOKUP(D60,DB!A:I,9,0),"")</f>
        <v/>
      </c>
    </row>
  </sheetData>
  <customSheetViews>
    <customSheetView guid="{F6042A99-DD27-4453-835D-0834D95730CC}" filter="1" showAutoFilter="1">
      <pageMargins left="0" right="0" top="0" bottom="0" header="0" footer="0"/>
      <autoFilter ref="B1:M1" xr:uid="{525066DE-F341-4C71-8A58-82F2E09E43BB}"/>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pane ySplit="1" topLeftCell="J9"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156.38752453703637</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3.429537036572583E-2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1.5429629624122754E-2</v>
      </c>
      <c r="H5" s="103">
        <v>45981.343460648146</v>
      </c>
      <c r="I5" s="18" t="str">
        <f>IFERROR(VLOOKUP(D5,DB!A:F,6,0),"")</f>
        <v>SCECO</v>
      </c>
      <c r="J5" s="18" t="str">
        <f>IFERROR(VLOOKUP(D5,DB!A:G,7,0),"")</f>
        <v>Weak</v>
      </c>
      <c r="K5" s="85"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61">
        <v>1</v>
      </c>
      <c r="D6" s="18" t="s">
        <v>23654</v>
      </c>
      <c r="E6" s="84" t="s">
        <v>39021</v>
      </c>
      <c r="F6" s="103">
        <v>45981.372488425928</v>
      </c>
      <c r="G6" s="104">
        <f ca="1">IFERROR(NOW()-F6,"-")</f>
        <v>1.4874074069666676E-2</v>
      </c>
      <c r="H6" s="103">
        <v>45981.359293981484</v>
      </c>
      <c r="I6" s="18" t="str">
        <f>IFERROR(VLOOKUP(D6,DB!A:F,6,0),"")</f>
        <v>SCECO</v>
      </c>
      <c r="J6" s="18" t="str">
        <f>IFERROR(VLOOKUP(D6,DB!A:G,7,0),"")</f>
        <v>Vandalized</v>
      </c>
      <c r="K6" s="85"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c r="C7" s="61"/>
      <c r="D7" s="18"/>
      <c r="E7" s="84"/>
      <c r="F7" s="103"/>
      <c r="G7" s="104"/>
      <c r="H7" s="103"/>
      <c r="I7" s="18"/>
      <c r="J7" s="18"/>
      <c r="K7" s="85"/>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45981.387362499998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45981.387362499998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45981.387362499998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45981.387362499998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45981.387362499998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45981.387362499998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45981.387362499998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45981.387362499998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45981.387362499998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45981.387362499998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45981.387362499998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45981.387362499998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45981.387362499998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45981.387362499998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45981.387362499998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45981.387362499998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45981.387362499998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45981.387362499998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45981.387362499998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45981.387362499998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45981.387362499998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45981.387362499998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45981.387362499998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45981.387362499998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45981.387362499998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45981.387362499998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45981.387362499998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45981.387362499998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45981.387362499998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45981.387362499998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45981.387362499998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45981.387362499998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45981.387362499998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45981.387362499998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45981.387362499998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45981.387362499998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45981.387362499998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45981.387362499998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45981.387362499998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45981.387362499998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45981.387362499998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45981.387362499998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45981.387362499998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45981.387362499998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45981.387362499998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45981.387362499998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45981.387362499998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45981.387362499998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45981.387362499998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45981.387362499998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45981.387362499998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45981.387362499998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45981.387362499998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45981.387362499998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45981.387362499998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45981.387362499998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45981.387362499998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45981.387362499998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45981.387362499998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45981.387362499998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45981.387362499998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45981.387362499998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45981.387362499998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45981.387362499998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45981.387362499998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45981.387362499998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45981.387362499998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45981.387362499998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45981.387362499998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45981.387362499998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45981.387362499998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45981.387362499998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45981.387362499998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45981.387362499998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45981.387362499998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45981.387362499998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45981.387362499998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45981.387362499998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45981.387362499998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45981.387362499998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45981.387362499998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45981.387362499998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45981.387362499998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45981.387362499998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45981.387362499998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45981.387362499998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45981.387362499998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45981.387362499998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45981.387362499998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45981.387362499998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45981.387362499998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45981.387362499998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45981.387362499998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45981.387362499998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45981.387362499998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45981.387362499998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45981.387362499998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45981.387362499998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45981.387362499998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45981.387362499998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45981.387362499998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45981.387362499998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45981.387362499998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45981.387362499998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45981.387362499998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45981.387362499998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45981.387362499998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45981.387362499998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45981.387362499998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45981.387362499998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45981.387362499998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45981.387362499998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45981.387362499998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45981.387362499998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45981.387362499998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45981.387362499998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45981.387362499998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45981.387362499998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45981.387362499998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45981.387362499998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45981.387362499998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45981.387362499998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45981.387362499998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45981.387362499998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45981.387362499998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45981.387362499998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45981.387362499998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45981.387362499998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45981.387362499998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45981.387362499998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45981.387362499998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45981.387362499998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45981.387362499998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45981.387362499998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45981.387362499998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45981.387362499998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45981.387362499998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45981.387362499998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45981.387362499998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45981.387362499998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45981.387362499998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45981.387362499998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45981.387362499998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45981.387362499998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45981.387362499998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45981.387362499998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45981.387362499998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45981.387362499998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45981.387362499998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45981.387362499998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45981.387362499998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45981.387362499998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45981.387362499998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45981.387362499998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45981.387362499998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45981.387362499998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45981.387362499998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45981.387362499998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45981.387362499998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45981.387362499998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45981.387362499998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45981.387362499998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45981.387362499998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45981.387362499998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45981.387362499998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45981.387362499998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45981.387362499998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45981.387362499998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45981.387362499998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45981.387362499998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45981.387362499998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45981.387362499998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45981.387362499998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45981.387362499998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45981.387362499998</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45981.387362499998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45981.387362499998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45981.387362499998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45981.387362499998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45981.387362499998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45981.387362499998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45981.387362499998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45981.387362499998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45981.387362499998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45981.387362499998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45981.387362499998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45981.387362499998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45981.387362499998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45981.387362499998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45981.387362499998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45981.387362499998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45981.387362499998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45981.387362499998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45981.387362499998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45981.387362499998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45981.387362499998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45981.387362499998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45981.387362499998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45981.387362499998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45981.387362499998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45981.387362499998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45981.387362499998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45981.387362499998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45981.387362499998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45981.387362499998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45981.387362499998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45981.387362499998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45981.387362499998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45981.387362499998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45981.387362499998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45981.387362499998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45981.387362499998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45981.387362499998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45981.387362499998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45981.387362499998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45981.387362499998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45981.387362499998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45981.387362499998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45981.387362499998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45981.387362499998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45981.387362499998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45981.387362499998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45981.387362499998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45981.387362499998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45981.387362499998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45981.387362499998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45981.387362499998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45981.387362499998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45981.387362499998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45981.387362499998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45981.387362499998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45981.387362499998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45981.387362499998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45981.387362499998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45981.387362499998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45981.387362499998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45981.387362499998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45981.387362499998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45981.387362499998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45981.387362499998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45981.387362499998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45981.387362499998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45981.387362499998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45981.387362499998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45981.387362499998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45981.387362499998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45981.387362499998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45981.387362499998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45981.387362499998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45981.387362499998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45981.387362499998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45981.387362499998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45981.387362499998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45981.387362499998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45981.387362499998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45981.387362499998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45981.387362499998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45981.387362499998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45981.387362499998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45981.387362499998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45981.387362499998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45981.387362499998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45981.387362499998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45981.387362499998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45981.387362499998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45981.387362499998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45981.387362499998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45981.387362499998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45981.387362499998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45981.387362499998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45981.387362499998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45981.387362499998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45981.387362499998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45981.387362499998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45981.387362499998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45981.387362499998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45981.387362499998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45981.387362499998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45981.387362499998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45981.387362499998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45981.387362499998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45981.387362499998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45981.387362499998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45981.387362499998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45981.387362499998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45981.387362499998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45981.387362499998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45981.387362499998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45981.387362499998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45981.387362499998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45981.387362499998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45981.387362499998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45981.387362499998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45981.387362499998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45981.387362499998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45981.387362499998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45981.387362499998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45981.387362499998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45981.387362499998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45981.387362499998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45981.387362499998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45981.387362499998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45981.387362499998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45981.387362499998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45981.387362499998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45981.387362499998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45981.387362499998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45981.387362499998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45981.387362499998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45981.387362499998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45981.387362499998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45981.387362499998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45981.387362499998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45981.387362499998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45981.387362499998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45981.387362499998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45981.387362499998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45981.387362499998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45981.387362499998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45981.387362499998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45981.387362499998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45981.387362499998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45981.387362499998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45981.387362499998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45981.387362499998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45981.387362499998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45981.387362499998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45981.387362499998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45981.387362499998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45981.387362499998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45981.387362499998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45981.387362499998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45981.387362499998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45981.387362499998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45981.387362499998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45981.387362499998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45981.387362499998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45981.387362499998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45981.387362499998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45981.387362499998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45981.387362499998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45981.387362499998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45981.387362499998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45981.387362499998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45981.387362499998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45981.387362499998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45981.387362499998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45981.387362499998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45981.387362499998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45981.387362499998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45981.387362499998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45981.387362499998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45981.387362499998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45981.387362499998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45981.387362499998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45981.387362499998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45981.387362499998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45981.387362499998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45981.387362499998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45981.387362499998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45981.387362499998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45981.387362499998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45981.387362499998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45981.387362499998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45981.387362499998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45981.387362499998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45981.387362499998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45981.387362499998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45981.387362499998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45981.387362499998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45981.387362499998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45981.387362499998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45981.387362499998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45981.387362499998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45981.387362499998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45981.387362499998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45981.387362499998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45981.387362499998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45981.387362499998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45981.387362499998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45981.387362499998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45981.387362499998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45981.387362499998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45981.387362499998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45981.387362499998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45981.387362499998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45981.387362499998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45981.387362499998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45981.387362499998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45981.387362499998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45981.387362499998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45981.387362499998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45981.387362499998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45981.387362499998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45981.387362499998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45981.387362499998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45981.387362499998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45981.387362499998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45981.387362499998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45981.387362499998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45981.387362499998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45981.387362499998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45981.387362499998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45981.387362499998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45981.387362499998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45981.387362499998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45981.387362499998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45981.387362499998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45981.387362499998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45981.387362499998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45981.387362499998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45981.387362499998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45981.387362499998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45981.387362499998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45981.387362499998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45981.387362499998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45981.387362499998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45981.387362499998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45981.387362499998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45981.387362499998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45981.387362499998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45981.387362499998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45981.387362499998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45981.387362499998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45981.387362499998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45981.387362499998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45981.387362499998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45981.387362499998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45981.387362499998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45981.387362499998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45981.387362499998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45981.387362499998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45981.387362499998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45981.387362499998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45981.387362499998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45981.387362499998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45981.387362499998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45981.387362499998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45981.387362499998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45981.387362499998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45981.387362499998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45981.387362499998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45981.387362499998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45981.387362499998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45981.387362499998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45981.387362499998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45981.387362499998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45981.387362499998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45981.387362499998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45981.387362499998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45981.387362499998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45981.387362499998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45981.387362499998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45981.387362499998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45981.387362499998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45981.387362499998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45981.387362499998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45981.387362499998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45981.387362499998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45981.387362499998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45981.387362499998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45981.387362499998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45981.387362499998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45981.387362499998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45981.387362499998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45981.387362499998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45981.387362499998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45981.387362499998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45981.387362499998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45981.387362499998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45981.387362499998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45981.387362499998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45981.387362499998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45981.387362499998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45981.387362499998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45981.387362499998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45981.387362499998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45981.387362499998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45981.387362499998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45981.387362499998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45981.387362499998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45981.387362499998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45981.387362499998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45981.387362499998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45981.387362499998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45981.387362499998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45981.387362499998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45981.387362499998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45981.387362499998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45981.387362499998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45981.387362499998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45981.387362499998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45981.387362499998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45981.387362499998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45981.387362499998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45981.387362499998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45981.387362499998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45981.387362499998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45981.387362499998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45981.387362499998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45981.387362499998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45981.387362499998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45981.387362499998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45981.387362499998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45981.387362499998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45981.387362499998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45981.387362499998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45981.387362499998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45981.387362499998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45981.387362499998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45981.387362499998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45981.387362499998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45981.387362499998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45981.387362499998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45981.387362499998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45981.387362499998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45981.387362499998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45981.387362499998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45981.387362499998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45981.387362499998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45981.387362499998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45981.387362499998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45981.387362499998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45981.387362499998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45981.387362499998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45981.387362499998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45981.387362499998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45981.387362499998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45981.387362499998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45981.387362499998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45981.387362499998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45981.387362499998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45981.387362499998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45981.387362499998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45981.387362499998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45981.387362499998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45981.387362499998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45981.387362499998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45981.387362499998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45981.387362499998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45981.387362499998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45981.387362499998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45981.387362499998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45981.387362499998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45981.387362499998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45981.387362499998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45981.387362499998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45981.387362499998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45981.387362499998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45981.387362499998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45981.387362499998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45981.387362499998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45981.387362499998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45981.387362499998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45981.387362499998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45981.387362499998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45981.387362499998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45981.387362499998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45981.387362499998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45981.387362499998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45981.387362499998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45981.387362499998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45981.387362499998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45981.387362499998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45981.387362499998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45981.387362499998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45981.387362499998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45981.387362499998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45981.387362499998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45981.387362499998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45981.387362499998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45981.387362499998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45981.387362499998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45981.387362499998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45981.387362499998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45981.387362499998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45981.387362499998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45981.387362499998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45981.387362499998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45981.387362499998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45981.387362499998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45981.387362499998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45981.387362499998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45981.387362499998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45981.387362499998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45981.387362499998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45981.387362499998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45981.387362499998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45981.387362499998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45981.387362499998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45981.387362499998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45981.387362499998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45981.387362499998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45981.387362499998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45981.387362499998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45981.387362499998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45981.387362499998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45981.387362499998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45981.387362499998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45981.387362499998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45981.387362499998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45981.387362499998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45981.387362499998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45981.387362499998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45981.387362499998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45981.387362499998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45981.387362499998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45981.387362499998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45981.387362499998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45981.387362499998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45981.387362499998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45981.387362499998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45981.387362499998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45981.387362499998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45981.387362499998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45981.387362499998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45981.387362499998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45981.387362499998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45981.387362499998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45981.387362499998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45981.387362499998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45981.387362499998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45981.387362499998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45981.387362499998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45981.387362499998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45981.387362499998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45981.387362499998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45981.387362499998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45981.387362499998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45981.387362499998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45981.387362499998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45981.387362499998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45981.387362499998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45981.387362499998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45981.387362499998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45981.387362499998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45981.387362499998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45981.387362499998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45981.387362499998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45981.387362499998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45981.387362499998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45981.387362499998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45981.387362499998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45981.387362499998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45981.387362499998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45981.387362499998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45981.387362499998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45981.387362499998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45981.387362499998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45981.387362499998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45981.387362499998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45981.387362499998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45981.387362499998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45981.387362499998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45981.387362499998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45981.387362499998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45981.387362499998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45981.387362499998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45981.387362499998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45981.387362499998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45981.387362499998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45981.387362499998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45981.387362499998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45981.387362499998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45981.387362499998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45981.387362499998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45981.387362499998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45981.387362499998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45981.387362499998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45981.387362499998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45981.387362499998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45981.387362499998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45981.387362499998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45981.387362499998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45981.387362499998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45981.387362499998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45981.387362499998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45981.387362499998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45981.387362499998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45981.387362499998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45981.387362499998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45981.387362499998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45981.387362499998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45981.387362499998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45981.387362499998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45981.387362499998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45981.387362499998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45981.387362499998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45981.387362499998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45981.387362499998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45981.387362499998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45981.387362499998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45981.387362499998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45981.387362499998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45981.387362499998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45981.387362499998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45981.387362499998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45981.387362499998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45981.387362499998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45981.387362499998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45981.387362499998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45981.387362499998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45981.387362499998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45981.387362499998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45981.387362499998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45981.387362499998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45981.387362499998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45981.387362499998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45981.387362499998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45981.387362499998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45981.387362499998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45981.387362499998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45981.387362499998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45981.387362499998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45981.387362499998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45981.387362499998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45981.387362499998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45981.387362499998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45981.387362499998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45981.387362499998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45981.387362499998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45981.387362499998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45981.387362499998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45981.387362499998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45981.387362499998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45981.387362499998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45981.387362499998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45981.387362499998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45981.387362499998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45981.387362499998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45981.387362499998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45981.387362499998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45981.387362499998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45981.387362499998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45981.387362499998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45981.387362499998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45981.387362499998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45981.387362499998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45981.387362499998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45981.387362499998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45981.387362499998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45981.387362499998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45981.387362499998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45981.387362499998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45981.387362499998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45981.387362499998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45981.387362499998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45981.387362499998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45981.387362499998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45981.387362499998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45981.387362499998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45981.387362499998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45981.387362499998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45981.387362499998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45981.387362499998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45981.387362499998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45981.387362499998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45981.387362499998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45981.387362499998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45981.387362499998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45981.387362499998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45981.387362499998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45981.387362499998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45981.387362499998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45981.387362499998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45981.387362499998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45981.387362499998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45981.387362499998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45981.387362499998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45981.387362499998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45981.387362499998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45981.387362499998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45981.387362499998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45981.387362499998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45981.387362499998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45981.387362499998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45981.387362499998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45981.387362499998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45981.387362499998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45981.387362499998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45981.387362499998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45981.387362499998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45981.387362499998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45981.387362499998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45981.387362499998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45981.387362499998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45981.387362499998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45981.387362499998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45981.387362499998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45981.387362499998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45981.387362499998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45981.387362499998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45981.387362499998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45981.387362499998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45981.387362499998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45981.387362499998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45981.387362499998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45981.387362499998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45981.387362499998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45981.387362499998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45981.387362499998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45981.387362499998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45981.387362499998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45981.387362499998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45981.387362499998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45981.387362499998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45981.387362499998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45981.387362499998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45981.387362499998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45981.387362499998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45981.387362499998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45981.387362499998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45981.387362499998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45981.387362499998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45981.387362499998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45981.387362499998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45981.387362499998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45981.387362499998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45981.387362499998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45981.387362499998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45981.387362499998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45981.387362499998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45981.387362499998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45981.387362499998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45981.387362499998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45981.387362499998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45981.387362499998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45981.387362499998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45981.387362499998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45981.387362499998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45981.387362499998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45981.387362499998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45981.387362499998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45981.387362499998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45981.387362499998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45981.387362499998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45981.387362499998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45981.387362499998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45981.387362499998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45981.387362499998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45981.387362499998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45981.387362499998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45981.387362499998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45981.387362499998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45981.387362499998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45981.387362499998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45981.387362499998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45981.387362499998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45981.387362499998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45981.387362499998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45981.387362499998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45981.387362499998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45981.387362499998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45981.387362499998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45981.387362499998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45981.387362499998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45981.387362499998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45981.387362499998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45981.387362499998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45981.387362499998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45981.387362499998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45981.387362499998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45981.387362499998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45981.387362499998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45981.387362499998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45981.387362499998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45981.387362499998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45981.387362499998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45981.387362499998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45981.387362499998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45981.387362499998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45981.387362499998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45981.387362499998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45981.387362499998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45981.387362499998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45981.387362499998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45981.387362499998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45981.387362499998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45981.387362499998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45981.387362499998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45981.387362499998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45981.387362499998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45981.387362499998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45981.387362499998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45981.387362499998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45981.387362499998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45981.387362499998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45981.387362499998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45981.387362499998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45981.387362499998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45981.387362499998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45981.387362499998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45981.387362499998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45981.387362499998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45981.387362499998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45981.387362499998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45981.387362499998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45981.387362499998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45981.387362499998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45981.387362499998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45981.387362499998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45981.387362499998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45981.387362499998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45981.387362499998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45981.387362499998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45981.387362499998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45981.387362499998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45981.387362499998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45981.387362499998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45981.387362499998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45981.387362499998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45981.387362499998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45981.387362499998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45981.387362499998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45981.387362499998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45981.387362499998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45981.387362499998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45981.387362499998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45981.387362499998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45981.387362499998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45981.387362499998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45981.387362499998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45981.387362499998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45981.387362499998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45981.387362499998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45981.387362499998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45981.387362499998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45981.387362499998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45981.387362499998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45981.387362499998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45981.387362499998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45981.387362499998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45981.387362499998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45981.387362499998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45981.387362499998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45981.387362499998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45981.387362499998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45981.387362499998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45981.387362499998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45981.387362499998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45981.387362499998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45981.387362499998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45981.387362499998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45981.387362499998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45981.387362499998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45981.387362499998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45981.387362499998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45981.387362499998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45981.387362499998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45981.387362499998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45981.387362499998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45981.387362499998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45981.387362499998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45981.387362499998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45981.387362499998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45981.387362499998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45981.387362499998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45981.387362499998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45981.387362499998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45981.387362499998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45981.387362499998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45981.387362499998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45981.387362499998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45981.387362499998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45981.387362499998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45981.387362499998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45981.387362499998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45981.387362499998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45981.387362499998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45981.387362499998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45981.387362499998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45981.387362499998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45981.387362499998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45981.387362499998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45981.387362499998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45981.387362499998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45981.387362499998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45981.387362499998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45981.387362499998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45981.387362499998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45981.387362499998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45981.387362499998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45981.387362499998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45981.387362499998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45981.387362499998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45981.387362499998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45981.387362499998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45981.387362499998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45981.387362499998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45981.387362499998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45981.387362499998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45981.387362499998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45981.387362499998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45981.387362499998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45981.387362499998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45981.387362499998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45981.387362499998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45981.387362499998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45981.387362499998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45981.387362499998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45981.387362499998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45981.387362499998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45981.387362499998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45981.387362499998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45981.387362499998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45981.387362499998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45981.387362499998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45981.387362499998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45981.387362499998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45981.387362499998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45981.387362499998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45981.387362499998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45981.387362499998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45981.387362499998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45981.387362499998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45981.387362499998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45981.387362499998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45981.387362499998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45981.387362499998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45981.387362499998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45981.387362499998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45981.387362499998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45981.387362499998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45981.387362499998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45981.387362499998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45981.387362499998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45981.387362499998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45981.387362499998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45981.387362499998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45981.387362499998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45981.387362499998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45981.387362499998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45981.387362499998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45981.387362499998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45981.387362499998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45981.387362499998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45981.387362499998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45981.387362499998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45981.387362499998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45981.387362499998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45981.387362499998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45981.387362499998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45981.387362499998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45981.387362499998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45981.387362499998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45981.387362499998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45981.387362499998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45981.387362499998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45981.387362499998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45981.387362499998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45981.387362499998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45981.387362499998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45981.387362499998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45981.387362499998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45981.387362499998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45981.387362499998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45981.387362499998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45981.387362499998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45981.387362499998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45981.387362499998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45981.387362499998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45981.387362499998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45981.387362499998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45981.387362499998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45981.387362499998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45981.387362499998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45981.387362499998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45981.387362499998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45981.387362499998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45981.387362499998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45981.387362499998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45981.387362499998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45981.387362499998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45981.387362499998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45981.387362499998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45981.387362499998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45981.387362499998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45981.387362499998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45981.387362499998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45981.387362499998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45981.387362499998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45981.387362499998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45981.387362499998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45981.387362499998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45981.387362499998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45981.387362499998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45981.387362499998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45981.387362499998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45981.387362499998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45981.387362499998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45981.387362499998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45981.387362499998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45981.387362499998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45981.387362499998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45981.387362499998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45981.387362499998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45981.387362499998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45981.387362499998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45981.387362499998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45981.387362499998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45981.387362499998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45981.387362499998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45981.387362499998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45981.387362499998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45981.387362499998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45981.387362499998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45981.387362499998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45981.387362499998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45981.387362499998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45981.387362499998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45981.387362499998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45981.387362499998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45981.387362499998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45981.387362499998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45981.387362499998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45981.387362499998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45981.387362499998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45981.387362499998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45981.387362499998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45981.387362499998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45981.387362499998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45981.387362499998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45981.387362499998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45981.387362499998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45981.387362499998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45981.387362499998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45981.387362499998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45981.387362499998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45981.387362499998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45981.387362499998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45981.387362499998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45981.387362499998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45981.387362499998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45981.387362499998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45981.387362499998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45981.387362499998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45981.387362499998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45981.387362499998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45981.387362499998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45981.387362499998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45981.387362499998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45981.387362499998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277.90664490740164</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36792</v>
      </c>
      <c r="E3" s="94" t="s">
        <v>39021</v>
      </c>
      <c r="F3" s="95"/>
      <c r="G3" s="96">
        <f t="shared" ref="G3:G43" ca="1" si="0">IFERROR(NOW()-F3,"")</f>
        <v>45981.387362499998</v>
      </c>
      <c r="H3" s="95">
        <v>45981.294444444444</v>
      </c>
      <c r="I3" s="113" t="str">
        <f>IFERROR(VLOOKUP(D3,DB!A:F,6,0),"")</f>
        <v>Generator-SG</v>
      </c>
      <c r="J3" s="113" t="str">
        <f>IFERROR(VLOOKUP(D3,DB!A:G,7,0),"")</f>
        <v>Dead</v>
      </c>
      <c r="K3" s="97" t="s">
        <v>39119</v>
      </c>
      <c r="L3" s="91" t="str">
        <f>IFERROR(VLOOKUP(D3,DB!A:I,9,0),"")</f>
        <v>Latis</v>
      </c>
    </row>
    <row r="4" spans="1:16" ht="15" customHeight="1">
      <c r="A4" s="113" t="s">
        <v>39120</v>
      </c>
      <c r="B4" s="113" t="str">
        <f>IFERROR(VLOOKUP(D4,DB!A:K,11,0),"")</f>
        <v>R4</v>
      </c>
      <c r="C4" s="93">
        <v>1</v>
      </c>
      <c r="D4" s="91" t="s">
        <v>36975</v>
      </c>
      <c r="E4" s="94" t="s">
        <v>39021</v>
      </c>
      <c r="F4" s="95">
        <v>45981.312430555554</v>
      </c>
      <c r="G4" s="96">
        <f t="shared" ca="1" si="0"/>
        <v>7.4931944443960674E-2</v>
      </c>
      <c r="H4" s="95">
        <v>45981.292361111111</v>
      </c>
      <c r="I4" s="113" t="str">
        <f>IFERROR(VLOOKUP(D4,DB!A:F,6,0),"")</f>
        <v>SCECO</v>
      </c>
      <c r="J4" s="113" t="str">
        <f>IFERROR(VLOOKUP(D4,DB!A:G,7,0),"")</f>
        <v>Dead</v>
      </c>
      <c r="K4" s="97" t="s">
        <v>39121</v>
      </c>
      <c r="L4" s="91" t="str">
        <f>IFERROR(VLOOKUP(D4,DB!A:I,9,0),"")</f>
        <v>Latis</v>
      </c>
    </row>
    <row r="5" spans="1:16" ht="15" customHeight="1">
      <c r="A5" s="113"/>
      <c r="B5" s="113" t="str">
        <f>IFERROR(VLOOKUP(D5,DB!A:K,11,0),"")</f>
        <v/>
      </c>
      <c r="C5" s="93"/>
      <c r="D5" s="91"/>
      <c r="E5" s="94"/>
      <c r="F5" s="95"/>
      <c r="G5" s="96">
        <f t="shared" ca="1" si="0"/>
        <v>45981.387362499998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45981.387362499998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45981.387362499998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45981.387362499998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45981.387362499998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45981.387362499998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45981.387362499998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45981.387362499998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45981.387362499998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45981.387362499998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45981.387362499998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45981.387362499998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45981.387362499998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45981.387362499998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45981.387362499998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45981.387362499998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45981.387362499998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45981.387362499998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45981.387362499998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45981.387362499998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45981.387362499998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45981.387362499998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45981.387362499998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45981.387362499998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45981.387362499998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45981.387362499998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45981.387362499998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45981.387362499998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45981.387362499998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45981.387362499998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45981.387362499998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45981.387362499998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45981.387362499998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45981.387362499998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45981.387362499998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45981.387362499998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45981.387362499998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45981.387362499998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45981.387362499998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45981.387362499998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45981.387362499998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45981.387362499998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45981.387362499998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45981.387362499998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45981.387362499998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45981.387362499998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45981.387362499998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45981.387362499998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45981.387362499998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45981.387362499998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45981.387362499998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45981.387362499998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45981.387362499998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45981.387362499998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45981.387362499998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45981.387362499998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45981.387362499998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45981.387362499998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45981.387362499998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45981.387362499998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45981.387362499998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45981.387362499998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45981.387362499998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45981.387362499998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45981.387362499998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45981.387362499998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45981.387362499998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45981.387362499998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45981.387362499998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45981.387362499998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45981.387362499998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45981.387362499998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45981.387362499998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45981.387362499998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45981.387362499998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45981.387362499998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45981.387362499998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45981.387362499998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45981.387362499998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45981.387362499998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45981.387362499998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45981.387362499998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45981.387362499998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45981.387362499998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45981.387362499998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45981.387362499998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45981.387362499998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45981.387362499998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45981.387362499998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45981.387362499998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45981.387362499998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45981.387362499998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45981.387362499998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45981.387362499998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45981.387362499998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45981.387362499998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45981.387362499998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45981.387362499998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45981.387362499998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45981.387362499998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45981.387362499998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45981.387362499998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45981.387362499998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45981.387362499998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45981.387362499998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45981.387362499998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45981.387362499998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45981.387362499998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45981.387362499998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45981.387362499998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45981.387362499998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45981.387362499998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45981.387362499998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45981.387362499998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45981.387362499998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45981.387362499998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45981.387362499998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45981.387362499998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45981.387362499998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45981.387362499998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45981.387362499998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45981.387362499998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45981.387362499998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45981.387362499998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45981.387362499998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45981.387362499998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45981.387362499998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45981.387362499998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45981.387362499998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45981.387362499998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45981.387362499998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45981.387362499998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45981.387362499998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45981.387362499998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45981.387362499998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45981.387362499998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45981.387362499998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45981.387362499998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45981.387362499998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45981.387362499998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45981.387362499998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45981.387362499998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45981.387362499998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45981.387362499998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45981.387362499998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45981.387362499998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45981.387362499998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45981.387362499998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45981.387362499998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45981.387362499998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45981.387362499998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45981.387362499998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45981.387362499998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45981.387362499998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45981.387362499998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45981.387362499998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45981.387362499998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45981.387362499998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45981.387362499998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45981.387362499998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45981.387362499998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45981.387362499998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45981.387362499998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45981.387362499998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45981.387362499998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45981.387362499998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45981.387362499998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45981.387362499998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45981.387362499998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45981.387362499998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45981.387362499998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45981.387362499998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45981.387362499998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45981.387362499998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45981.387362499998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45981.387362499998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45981.387362499998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45981.387362499998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45981.387362499998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45981.387362499998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45981.387362499998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45981.387362499998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45981.387362499998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45981.387362499998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45981.387362499998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45981.387362499998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45981.387362499998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45981.387362499998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45981.387362499998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45981.387362499998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45981.387362499998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45981.387362499998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45981.387362499998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45981.387362499998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45981.387362499998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45981.387362499998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45981.387362499998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45981.387362499998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45981.387362499998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45981.387362499998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45981.387362499998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45981.387362499998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45981.387362499998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45981.387362499998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45981.387362499998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45981.387362499998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45981.387362499998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45981.387362499998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45981.387362499998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45981.387362499998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45981.387362499998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45981.387362499998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45981.387362499998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45981.387362499998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45981.387362499998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45981.387362499998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45981.387362499998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45981.387362499998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45981.387362499998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45981.387362499998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45981.387362499998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45981.387362499998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45981.387362499998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45981.387362499998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45981.387362499998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45981.387362499998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45981.387362499998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45981.387362499998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45981.387362499998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45981.387362499998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45981.387362499998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45981.387362499998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45981.387362499998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45981.387362499998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45981.387362499998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45981.387362499998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45981.387362499998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45981.387362499998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45981.387362499998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45981.387362499998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45981.387362499998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45981.387362499998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45981.387362499998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45981.387362499998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45981.387362499998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45981.387362499998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45981.387362499998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45981.387362499998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45981.387362499998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45981.387362499998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45981.387362499998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45981.387362499998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45981.387362499998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45981.387362499998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45981.387362499998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45981.387362499998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45981.387362499998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45981.387362499998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45981.387362499998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45981.387362499998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45981.387362499998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45981.387362499998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45981.387362499998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45981.387362499998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45981.387362499998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45981.387362499998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45981.387362499998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45981.387362499998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45981.387362499998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45981.387362499998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45981.387362499998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45981.387362499998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45981.387362499998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45981.387362499998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45981.387362499998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45981.387362499998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45981.387362499998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45981.387362499998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45981.387362499998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45981.387362499998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45981.387362499998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45981.387362499998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45981.387362499998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45981.387362499998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45981.387362499998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45981.387362499998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45981.387362499998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45981.387362499998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45981.387362499998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45981.387362499998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45981.387362499998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45981.387362499998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45981.387362499998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45981.387362499998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45981.387362499998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63" ca="1" si="5">IFERROR(NOW()-F300,"")</f>
        <v>45981.387362499998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45981.387362499998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45981.387362499998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45981.387362499998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45981.387362499998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45981.387362499998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45981.387362499998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45981.387362499998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45981.387362499998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45981.387362499998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45981.387362499998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45981.387362499998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45981.387362499998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45981.387362499998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45981.387362499998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45981.387362499998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45981.387362499998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45981.387362499998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45981.387362499998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45981.387362499998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45981.387362499998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45981.387362499998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45981.387362499998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45981.387362499998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45981.387362499998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45981.387362499998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45981.387362499998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45981.387362499998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45981.387362499998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45981.387362499998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45981.387362499998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45981.387362499998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45981.387362499998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45981.387362499998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45981.387362499998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45981.387362499998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45981.387362499998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45981.387362499998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45981.387362499998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45981.387362499998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45981.387362499998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45981.387362499998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45981.387362499998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45981.387362499998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45981.387362499998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45981.387362499998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45981.387362499998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45981.387362499998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45981.387362499998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45981.387362499998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45981.387362499998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45981.387362499998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45981.387362499998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45981.387362499998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45981.387362499998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45981.387362499998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45981.387362499998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45981.387362499998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45981.387362499998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45981.387362499998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45981.387362499998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45981.387362499998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45981.387362499998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45981.387362499998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ref="G364:G427" ca="1" si="6">IFERROR(NOW()-F364,"")</f>
        <v>45981.387362499998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45981.387362499998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45981.387362499998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45981.387362499998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45981.387362499998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45981.387362499998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45981.387362499998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45981.387362499998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45981.387362499998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45981.387362499998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45981.387362499998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45981.387362499998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45981.387362499998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45981.387362499998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45981.387362499998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45981.387362499998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45981.387362499998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45981.387362499998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45981.387362499998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45981.387362499998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45981.387362499998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45981.387362499998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45981.387362499998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45981.387362499998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45981.387362499998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45981.387362499998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45981.387362499998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45981.387362499998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45981.387362499998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45981.387362499998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45981.387362499998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45981.387362499998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45981.387362499998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45981.387362499998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45981.387362499998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45981.387362499998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45981.387362499998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45981.387362499998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45981.387362499998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45981.387362499998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45981.387362499998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45981.387362499998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45981.387362499998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45981.387362499998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45981.387362499998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45981.387362499998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45981.387362499998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45981.387362499998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45981.387362499998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45981.387362499998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45981.387362499998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45981.387362499998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45981.387362499998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45981.387362499998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45981.387362499998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45981.387362499998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45981.387362499998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45981.387362499998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45981.387362499998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45981.387362499998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45981.387362499998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45981.387362499998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45981.387362499998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45981.387362499998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ref="G428:G473" ca="1" si="7">IFERROR(NOW()-F428,"")</f>
        <v>45981.387362499998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45981.387362499998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45981.387362499998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45981.387362499998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45981.387362499998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45981.387362499998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45981.387362499998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45981.387362499998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45981.387362499998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45981.387362499998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45981.387362499998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45981.387362499998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45981.387362499998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45981.387362499998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45981.387362499998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45981.387362499998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45981.387362499998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45981.387362499998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45981.387362499998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45981.387362499998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45981.387362499998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45981.387362499998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45981.387362499998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45981.387362499998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45981.387362499998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45981.387362499998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45981.387362499998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45981.387362499998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45981.387362499998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45981.387362499998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45981.387362499998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45981.387362499998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45981.387362499998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45981.387362499998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45981.387362499998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45981.387362499998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45981.387362499998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45981.387362499998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45981.387362499998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45981.387362499998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45981.387362499998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45981.387362499998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45981.387362499998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45981.387362499998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45981.387362499998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45981.387362499998</v>
      </c>
      <c r="H473" s="95"/>
      <c r="I473" s="113" t="str">
        <f>IFERROR(VLOOKUP(D473,DB!A:F,6,0),"")</f>
        <v/>
      </c>
      <c r="J473" s="113" t="str">
        <f>IFERROR(VLOOKUP(D473,DB!A:G,7,0),"")</f>
        <v/>
      </c>
      <c r="K473" s="97"/>
      <c r="L473" s="91" t="str">
        <f>IFERROR(VLOOKUP(D473,DB!A:I,9,0),"")</f>
        <v/>
      </c>
    </row>
  </sheetData>
  <dataValidations count="2">
    <dataValidation allowBlank="1" showInputMessage="1" showErrorMessage="1" sqref="E1" xr:uid="{A4F81451-56CC-4543-9497-104C4E44EE4B}"/>
    <dataValidation type="list" allowBlank="1" showInputMessage="1" showErrorMessage="1" sqref="E2:E4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6"/>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89.555302314809524</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55.198485185181198</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32.72625138888543</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3.8725592592600151</v>
      </c>
      <c r="H5" s="128">
        <v>45977.468807870369</v>
      </c>
      <c r="I5" s="109" t="str">
        <f>IFERROR(VLOOKUP(D5,DB!A:F,6,0),"")</f>
        <v>SCECO</v>
      </c>
      <c r="J5" s="109" t="str">
        <f>IFERROR(VLOOKUP(D5,DB!A:G,7,0),"")</f>
        <v>Weak</v>
      </c>
      <c r="K5" s="109" t="s">
        <v>39129</v>
      </c>
      <c r="L5" s="109" t="str">
        <f>IFERROR(VLOOKUP(D5,DB!A:I,9,0),"")</f>
        <v>Latis</v>
      </c>
    </row>
    <row r="6" spans="1:13" ht="30.75">
      <c r="A6" s="109" t="s">
        <v>39130</v>
      </c>
      <c r="B6" s="109" t="str">
        <f>IFERROR(VLOOKUP(D6,DB!A:K,11,0),"")</f>
        <v>R5</v>
      </c>
      <c r="C6" s="109">
        <v>1</v>
      </c>
      <c r="D6" s="109" t="s">
        <v>32197</v>
      </c>
      <c r="E6" s="109" t="s">
        <v>39104</v>
      </c>
      <c r="F6" s="128">
        <v>45981.328344907408</v>
      </c>
      <c r="G6" s="111">
        <f ca="1">IFERROR(NOW()-F6,"")</f>
        <v>5.9017592589952983E-2</v>
      </c>
      <c r="H6" s="128">
        <v>45981.322337962964</v>
      </c>
      <c r="I6" s="109" t="str">
        <f>IFERROR(VLOOKUP(D6,DB!A:F,6,0),"")</f>
        <v>SCECO</v>
      </c>
      <c r="J6" s="109" t="str">
        <f>IFERROR(VLOOKUP(D6,DB!A:G,7,0),"")</f>
        <v>Dead</v>
      </c>
      <c r="K6" s="109" t="s">
        <v>39131</v>
      </c>
      <c r="L6" s="109" t="str">
        <f>IFERROR(VLOOKUP(D6,DB!A:I,9,0),"")</f>
        <v>Latis</v>
      </c>
    </row>
    <row r="7" spans="1:13">
      <c r="A7" s="109" t="s">
        <v>39132</v>
      </c>
      <c r="B7" s="109" t="str">
        <f>IFERROR(VLOOKUP(D7,DB!A:K,11,0),"")</f>
        <v>R5</v>
      </c>
      <c r="C7" s="109">
        <v>1</v>
      </c>
      <c r="D7" s="109" t="s">
        <v>36518</v>
      </c>
      <c r="E7" s="109" t="s">
        <v>39021</v>
      </c>
      <c r="F7" s="128">
        <v>45981.373298611114</v>
      </c>
      <c r="G7" s="111">
        <f ca="1">IFERROR(NOW()-F7,"")</f>
        <v>1.4063888884265907E-2</v>
      </c>
      <c r="H7" s="128">
        <v>45981.360798611109</v>
      </c>
      <c r="I7" s="109" t="str">
        <f>IFERROR(VLOOKUP(D7,DB!A:F,6,0),"")</f>
        <v>SCECO</v>
      </c>
      <c r="J7" s="109" t="str">
        <f>IFERROR(VLOOKUP(D7,DB!A:G,7,0),"")</f>
        <v>Dead</v>
      </c>
      <c r="K7" s="109" t="s">
        <v>39133</v>
      </c>
      <c r="L7" s="109" t="str">
        <f>IFERROR(VLOOKUP(D7,DB!A:I,9,0),"")</f>
        <v>Latis</v>
      </c>
    </row>
    <row r="8" spans="1:13">
      <c r="A8" s="109"/>
      <c r="B8" s="109" t="str">
        <f>IFERROR(VLOOKUP(D8,DB!A:K,11,0),"")</f>
        <v/>
      </c>
      <c r="C8" s="109"/>
      <c r="D8"/>
      <c r="E8" s="109"/>
      <c r="F8" s="109"/>
      <c r="G8" s="111">
        <f ca="1">IFERROR(NOW()-F8,"")</f>
        <v>45981.387362499998</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45981.387362499998</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45981.387362499998</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45981.387362499998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45981.387362499998</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45981.387362499998</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45981.387362499998</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45981.387362499998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45981.387362499998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45981.387362499998</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45981.387362499998</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45981.387362499998</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45981.387362499998</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45981.387362499998</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45981.387362499998</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45981.387362499998</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45981.387362499998</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45981.387362499998</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45981.387362499998</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45981.387362499998</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45981.387362499998</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45981.387362499998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45981.387362499998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45981.387362499998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45981.387362499998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45981.387362499998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45981.387362499998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45981.387362499998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45981.387362499998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45981.387362499998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45981.387362499998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45981.387362499998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45981.387362499998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45981.387362499998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45981.387362499998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45981.387362499998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45981.387362499998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45981.387362499998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45981.387362499998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45981.387362499998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45981.387362499998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45981.387362499998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45981.387362499998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45981.387362499998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45981.387362499998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45981.387362499998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45981.387362499998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45981.387362499998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45981.387362499998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45981.387362499998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45981.387362499998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45981.387362499998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45981.387362499998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45981.387362499998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45981.387362499998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45981.387362499998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45981.387362499998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45981.387362499998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45981.387362499998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45981.387362499998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45981.387362499998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45981.387362499998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45981.387362499998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45981.387362499998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45981.387362499998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45981.387362499998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45981.387362499998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45981.387362499998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45981.387362499998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45981.387362499998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45981.387362499998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45981.387362499998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45981.387362499998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45981.387362499998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45981.387362499998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45981.387362499998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45981.387362499998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45981.387362499998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45981.387362499998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45981.387362499998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45981.387362499998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45981.387362499998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45981.387362499998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45981.387362499998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45981.387362499998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45981.387362499998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45981.387362499998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45981.387362499998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45981.387362499998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45981.387362499998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45981.387362499998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45981.387362499998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45981.387362499998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45981.387362499998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45981.387362499998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45981.387362499998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45981.387362499998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45981.387362499998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45981.387362499998</v>
      </c>
      <c r="H106" s="109"/>
      <c r="I106" s="109" t="str">
        <f>IFERROR(VLOOKUP(D106,DB!A:F,6,0),"")</f>
        <v/>
      </c>
      <c r="J106" s="109" t="str">
        <f>IFERROR(VLOOKUP(D106,DB!A:G,7,0),"")</f>
        <v/>
      </c>
      <c r="K106" s="109"/>
      <c r="L106" s="109" t="str">
        <f>IFERROR(VLOOKUP(D106,DB!A:I,9,0),"")</f>
        <v/>
      </c>
    </row>
    <row r="107" spans="1:12">
      <c r="A107" s="131"/>
      <c r="B107" s="131" t="str">
        <f>IFERROR(VLOOKUP(D107,DB!A:K,11,0),"")</f>
        <v/>
      </c>
      <c r="C107" s="131"/>
      <c r="D107" s="131"/>
      <c r="E107" s="131"/>
      <c r="F107" s="132"/>
      <c r="G107" s="111">
        <f ca="1">IFERROR(NOW()-F107,"")</f>
        <v>45981.387362499998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45981.387362499998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45981.387362499998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45981.387362499998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45981.387362499998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45981.387362499998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45981.387362499998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45981.387362499998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45981.387362499998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45981.387362499998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45981.387362499998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45981.387362499998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45981.387362499998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45981.387362499998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45981.387362499998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45981.387362499998</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45981.387362499998</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45981.387362499998</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45981.387362499998</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45981.387362499998</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45981.387362499998</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45981.387362499998</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45981.387362499998</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45981.387362499998</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45981.387362499998</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45981.387362499998</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45981.387362499998</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45981.387362499998</v>
      </c>
      <c r="H134" s="132"/>
      <c r="I134" s="131" t="str">
        <f>IFERROR(VLOOKUP(D134,DB!A:F,6,0),"")</f>
        <v/>
      </c>
      <c r="J134" s="131" t="str">
        <f>IFERROR(VLOOKUP(D134,DB!A:G,7,0),"")</f>
        <v/>
      </c>
      <c r="K134" s="131"/>
      <c r="L134" s="131" t="str">
        <f>IFERROR(VLOOKUP(D134,DB!A:I,9,0),"")</f>
        <v/>
      </c>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39118</v>
      </c>
      <c r="B2" s="119" t="str">
        <f>IFERROR(VLOOKUP(D2,DB!A:K,11,0),"")</f>
        <v>R6</v>
      </c>
      <c r="C2" s="120">
        <v>1</v>
      </c>
      <c r="D2" s="119" t="s">
        <v>33716</v>
      </c>
      <c r="E2" s="109"/>
      <c r="F2" s="121"/>
      <c r="G2" s="104">
        <f t="shared" ref="G2:G16" ca="1" si="0">IFERROR(NOW()-F2,"-")</f>
        <v>45981.387362499998</v>
      </c>
      <c r="H2" s="121">
        <v>45981.300902777781</v>
      </c>
      <c r="I2" s="119" t="str">
        <f>IFERROR(VLOOKUP(D2,DB!A:F,6,0),"")</f>
        <v>SCECO</v>
      </c>
      <c r="J2" s="119" t="str">
        <f>IFERROR(VLOOKUP(D2,DB!A:G,7,0),"")</f>
        <v>Vandalized</v>
      </c>
      <c r="K2" s="122" t="s">
        <v>39134</v>
      </c>
      <c r="L2" s="123" t="str">
        <f>IFERROR(VLOOKUP(D2,DB!A:I,9,0),"")</f>
        <v>Latis</v>
      </c>
    </row>
    <row r="3" spans="1:16382" ht="31.5" customHeight="1">
      <c r="A3" s="118" t="s">
        <v>39118</v>
      </c>
      <c r="B3" s="119" t="str">
        <f>IFERROR(VLOOKUP(D3,DB!A:K,11,0),"")</f>
        <v>R6</v>
      </c>
      <c r="C3" s="120">
        <v>1</v>
      </c>
      <c r="D3" s="119" t="s">
        <v>36448</v>
      </c>
      <c r="E3" s="109"/>
      <c r="F3" s="121"/>
      <c r="G3" s="104">
        <f t="shared" ca="1" si="0"/>
        <v>45981.387362499998</v>
      </c>
      <c r="H3" s="121">
        <v>45981.338368055556</v>
      </c>
      <c r="I3" s="119" t="str">
        <f>IFERROR(VLOOKUP(D3,DB!A:F,6,0),"")</f>
        <v>SCECO</v>
      </c>
      <c r="J3" s="119" t="str">
        <f>IFERROR(VLOOKUP(D3,DB!A:G,7,0),"")</f>
        <v>Dead</v>
      </c>
      <c r="K3" s="122"/>
      <c r="L3" s="123" t="str">
        <f>IFERROR(VLOOKUP(D3,DB!A:I,9,0),"")</f>
        <v>Latis</v>
      </c>
    </row>
    <row r="4" spans="1:16382" ht="31.5" customHeight="1">
      <c r="A4" s="118" t="s">
        <v>39118</v>
      </c>
      <c r="B4" s="119" t="str">
        <f>IFERROR(VLOOKUP(D4,DB!A:K,11,0),"")</f>
        <v>R6</v>
      </c>
      <c r="C4" s="120">
        <v>1</v>
      </c>
      <c r="D4" s="119" t="s">
        <v>29744</v>
      </c>
      <c r="E4" s="109"/>
      <c r="F4" s="121"/>
      <c r="G4" s="104">
        <f t="shared" ca="1" si="0"/>
        <v>45981.387362499998</v>
      </c>
      <c r="H4" s="121">
        <v>45981.34988425926</v>
      </c>
      <c r="I4" s="119" t="str">
        <f>IFERROR(VLOOKUP(D4,DB!A:F,6,0),"")</f>
        <v>SCECO</v>
      </c>
      <c r="J4" s="119" t="str">
        <f>IFERROR(VLOOKUP(D4,DB!A:G,7,0),"")</f>
        <v>Dead+No BB Design</v>
      </c>
      <c r="K4" s="122" t="s">
        <v>39135</v>
      </c>
      <c r="L4" s="123" t="str">
        <f>IFERROR(VLOOKUP(D4,DB!A:I,9,0),"")</f>
        <v>Latis</v>
      </c>
    </row>
    <row r="5" spans="1:16382" ht="31.5" customHeight="1">
      <c r="A5" s="118"/>
      <c r="B5" s="119" t="str">
        <f>IFERROR(VLOOKUP(D5,DB!A:K,11,0),"")</f>
        <v/>
      </c>
      <c r="C5" s="120"/>
      <c r="D5" s="119"/>
      <c r="E5" s="109"/>
      <c r="F5" s="121"/>
      <c r="G5" s="104">
        <f t="shared" ca="1" si="0"/>
        <v>45981.387362499998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45981.387362499998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45981.387362499998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45981.387362499998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45981.387362499998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45981.387362499998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45981.387362499998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45981.387362499998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45981.387362499998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45981.387362499998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45981.387362499998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45981.387362499998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45981.387362499998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45981.387362499998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45981.387362499998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45981.387362499998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45981.387362499998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45981.387362499998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45981.387362499998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45981.387362499998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45981.387362499998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45981.387362499998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45981.387362499998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45981.387362499998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45981.387362499998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45981.387362499998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45981.387362499998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45981.387362499998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45981.387362499998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45981.387362499998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45981.387362499998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45981.387362499998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45981.387362499998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45981.387362499998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45981.387362499998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45981.387362499998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45981.387362499998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45981.387362499998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45981.387362499998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45981.387362499998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45981.387362499998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45981.387362499998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45981.387362499998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45981.387362499998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45981.387362499998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45981.387362499998</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2025-11-20T06:18:29Z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