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950" documentId="13_ncr:1_{F6CB121F-512D-4AA6-A0C1-0FB36C537598}" xr6:coauthVersionLast="47" xr6:coauthVersionMax="47" xr10:uidLastSave="{35013C78-A9C3-4618-9778-A94AC853C555}"/>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6" i="4" l="1"/>
  <c r="J6" i="4"/>
  <c r="I7" i="4"/>
  <c r="J7" i="4"/>
  <c r="I8" i="4"/>
  <c r="J8" i="4"/>
  <c r="I9" i="4"/>
  <c r="J9" i="4"/>
  <c r="I10" i="4"/>
  <c r="J10" i="4"/>
  <c r="I11" i="4"/>
  <c r="J11" i="4"/>
  <c r="I12" i="4"/>
  <c r="J12" i="4"/>
  <c r="I13" i="4"/>
  <c r="J13" i="4"/>
  <c r="I14" i="4"/>
  <c r="J14" i="4"/>
  <c r="I15" i="4"/>
  <c r="J15" i="4"/>
  <c r="I16" i="4"/>
  <c r="J16" i="4"/>
  <c r="I17" i="4"/>
  <c r="J17" i="4"/>
  <c r="I18" i="4"/>
  <c r="J18" i="4"/>
  <c r="B3" i="4"/>
  <c r="I3" i="4"/>
  <c r="J3" i="4"/>
  <c r="I4" i="4"/>
  <c r="J4" i="4"/>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J5"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I5"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I2" i="3"/>
  <c r="I3" i="3"/>
  <c r="I4" i="3"/>
  <c r="I5"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<sst xmlns="http://schemas.openxmlformats.org/spreadsheetml/2006/main" count="179025" uniqueCount="39105">
  <si>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</si>
  <si>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</si>
  <si>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</si>
  <si>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</si>
  <si>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</si>
  <si>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</si>
  <si>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</si>
  <si>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</si>
  <si>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</si>
  <si>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</si>
  <si>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</si>
  <si>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</si>
  <si>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</si>
  <si>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</si>
  <si>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</si>
  <si>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</si>
  <si>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</si>
  <si>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</si>
  <si>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</si>
  <si>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</si>
  <si>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</si>
  <si>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</si>
  <si>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</si>
  <si>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</si>
  <si>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</si>
  <si>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</si>
  <si>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</si>
  <si>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</si>
  <si>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</si>
  <si>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</si>
  <si>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</si>
  <si>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</si>
  <si>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</si>
  <si>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</si>
  <si>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</si>
  <si>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</si>
  <si>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</si>
  <si>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</si>
  <si>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</si>
  <si>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</si>
  <si>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</si>
  <si>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</si>
  <si>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</si>
  <si>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</si>
  <si>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</si>
  <si>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</si>
  <si>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</si>
  <si>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</si>
  <si>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</si>
  <si>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</si>
  <si>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</si>
  <si>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</si>
  <si>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</si>
  <si>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</si>
  <si>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</si>
  <si>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</si>
  <si>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</si>
  <si>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</si>
  <si>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</si>
  <si>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</si>
  <si>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</si>
  <si>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</si>
  <si>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</si>
  <si>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</si>
  <si>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</si>
  <si>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</si>
  <si>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</si>
  <si>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</si>
  <si>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</si>
  <si>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</si>
  <si>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</si>
  <si>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</si>
  <si>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</si>
  <si>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</si>
  <si>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</si>
  <si>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</si>
  <si>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</si>
  <si>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</si>
  <si>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</si>
  <si>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</si>
  <si>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</si>
  <si>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</si>
  <si>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</si>
  <si>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</si>
  <si>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</si>
  <si>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</si>
  <si>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</si>
  <si>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</si>
  <si>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</si>
  <si>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</si>
  <si>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</si>
  <si>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</si>
  <si>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</si>
  <si>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</si>
  <si>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</si>
  <si>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</si>
  <si>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</si>
  <si>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</si>
  <si>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</si>
  <si>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</si>
  <si>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</si>
  <si>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</si>
  <si>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</si>
  <si>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</si>
  <si>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</si>
  <si>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</si>
  <si>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</si>
  <si>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</si>
  <si>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</si>
  <si>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</si>
  <si>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</si>
  <si>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</si>
  <si>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</si>
  <si>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</si>
  <si>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</si>
  <si>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</si>
  <si>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</si>
  <si>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</si>
  <si>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</si>
  <si>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</si>
  <si>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</si>
  <si>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</si>
  <si>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</si>
  <si>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</si>
  <si>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</si>
  <si>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</si>
  <si>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</si>
  <si>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</si>
  <si>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</si>
  <si>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</si>
  <si>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</si>
  <si>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</si>
  <si>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</si>
  <si>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</si>
  <si>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</si>
  <si>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</si>
  <si>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</si>
  <si>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</si>
  <si>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</si>
  <si>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</si>
  <si>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</si>
  <si>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</si>
  <si>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</si>
  <si>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</si>
  <si>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</si>
  <si>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</si>
  <si>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</si>
  <si>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</si>
  <si>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</si>
  <si>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</si>
  <si>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</si>
  <si>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</si>
  <si>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</si>
  <si>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</si>
  <si>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</si>
  <si>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</si>
  <si>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</si>
  <si>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</si>
  <si>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</si>
  <si>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</si>
  <si>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</si>
  <si>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</si>
  <si>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</si>
  <si>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</si>
  <si>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</si>
  <si>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</si>
  <si>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</si>
  <si>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</si>
  <si>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</si>
  <si>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</si>
  <si>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</si>
  <si>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</si>
  <si>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</si>
  <si>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</si>
  <si>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</si>
  <si>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</si>
  <si>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</si>
  <si>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</si>
  <si>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</si>
  <si>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</si>
  <si>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</si>
  <si>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</si>
  <si>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</si>
  <si>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</si>
  <si>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</si>
  <si>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</si>
  <si>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</si>
  <si>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</si>
  <si>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</si>
  <si>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</si>
  <si>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</si>
  <si>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</si>
  <si>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</si>
  <si>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</si>
  <si>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</si>
  <si>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</si>
  <si>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</si>
  <si>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</si>
  <si>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</si>
  <si>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</si>
  <si>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</si>
  <si>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</si>
  <si>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</si>
  <si>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</si>
  <si>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</si>
  <si>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</si>
  <si>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</si>
  <si>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</si>
  <si>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</si>
  <si>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</si>
  <si>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</si>
  <si>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</si>
  <si>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</si>
  <si>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</si>
  <si>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</si>
  <si>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</si>
  <si>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</si>
  <si>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</si>
  <si>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</si>
  <si>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</si>
  <si>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</si>
  <si>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</si>
  <si>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</si>
  <si>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</si>
  <si>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</si>
  <si>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</si>
  <si>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</si>
  <si>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</si>
  <si>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</si>
  <si>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</si>
  <si>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</si>
  <si>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</si>
  <si>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</si>
  <si>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</si>
  <si>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</si>
  <si>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</si>
  <si>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</si>
  <si>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</si>
  <si>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</si>
  <si>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</si>
  <si>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</si>
  <si>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</si>
  <si>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</si>
  <si>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</si>
  <si>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</si>
  <si>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</si>
  <si>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</si>
  <si>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</si>
  <si>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</si>
  <si>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</si>
  <si>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</si>
  <si>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</si>
  <si>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</si>
  <si>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</si>
  <si>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</si>
  <si>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</si>
  <si>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</si>
  <si>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</si>
  <si>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</si>
  <si>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</si>
  <si>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</si>
  <si>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</si>
  <si>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</si>
  <si>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</si>
  <si>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</si>
  <si>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</si>
  <si>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</si>
  <si>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</si>
  <si>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</si>
  <si>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</si>
  <si>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</si>
  <si>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</si>
  <si>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</si>
  <si>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</si>
  <si>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</si>
  <si>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</si>
  <si>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</si>
  <si>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</si>
  <si>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</si>
  <si>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</si>
  <si>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</si>
  <si>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</si>
  <si>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</si>
  <si>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</si>
  <si>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</si>
  <si>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</si>
  <si>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</si>
  <si>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</si>
  <si>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</si>
  <si>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</si>
  <si>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</si>
  <si>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</si>
  <si>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</si>
  <si>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</si>
  <si>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</si>
  <si>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</si>
  <si>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</si>
  <si>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</si>
  <si>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</si>
  <si>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</si>
  <si>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</si>
  <si>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</si>
  <si>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</si>
  <si>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</si>
  <si>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</si>
  <si>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</si>
  <si>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</si>
  <si>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</si>
  <si>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</si>
  <si>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</si>
  <si>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</si>
  <si>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</si>
  <si>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</si>
  <si>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</si>
  <si>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</si>
  <si>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</si>
  <si>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</si>
  <si>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</si>
  <si>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</si>
  <si>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</si>
  <si>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</si>
  <si>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</si>
  <si>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</si>
  <si>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</si>
  <si>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</si>
  <si>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</si>
  <si>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</si>
  <si>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</si>
  <si>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</si>
  <si>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</si>
  <si>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</si>
  <si>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</si>
  <si>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</si>
  <si>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</si>
  <si>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</si>
  <si>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</si>
  <si>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</si>
  <si>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</si>
  <si>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</si>
  <si>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</si>
  <si>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</si>
  <si>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</si>
  <si>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</si>
  <si>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</si>
  <si>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</si>
  <si>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</si>
  <si>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</si>
  <si>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</si>
  <si>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</si>
  <si>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</si>
  <si>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</si>
  <si>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</si>
  <si>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</si>
  <si>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</si>
  <si>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</si>
  <si>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</si>
  <si>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</si>
  <si>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</si>
  <si>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</si>
  <si>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</si>
  <si>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</si>
  <si>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</si>
  <si>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</si>
  <si>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</si>
  <si>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</si>
  <si>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</si>
  <si>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</si>
  <si>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</si>
  <si>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</si>
  <si>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</si>
  <si>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</si>
  <si>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</si>
  <si>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</si>
  <si>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</si>
  <si>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</si>
  <si>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</si>
  <si>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</si>
  <si>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</si>
  <si>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</si>
  <si>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</si>
  <si>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</si>
  <si>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</si>
  <si>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</si>
  <si>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</si>
  <si>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</si>
  <si>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</si>
  <si>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</si>
  <si>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</si>
  <si>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</si>
  <si>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</si>
  <si>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</si>
  <si>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</si>
  <si>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</si>
  <si>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</si>
  <si>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</si>
  <si>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</si>
  <si>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</si>
  <si>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</si>
  <si>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</si>
  <si>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</si>
  <si>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</si>
  <si>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</si>
  <si>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</si>
  <si>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</si>
  <si>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</si>
  <si>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</si>
  <si>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</si>
  <si>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</si>
  <si>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</si>
  <si>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</si>
  <si>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</si>
  <si>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</si>
  <si>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</si>
  <si>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</si>
  <si>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</si>
  <si>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</si>
  <si>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</si>
  <si>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</si>
  <si>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</si>
  <si>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</si>
  <si>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</si>
  <si>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</si>
  <si>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</si>
  <si>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</si>
  <si>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</si>
  <si>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</si>
  <si>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</si>
  <si>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</si>
  <si>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</si>
  <si>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</si>
  <si>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</si>
  <si>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</si>
  <si>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</si>
  <si>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</si>
  <si>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</si>
  <si>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</si>
  <si>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</si>
  <si>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</si>
  <si>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</si>
  <si>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</si>
  <si>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</si>
  <si>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</si>
  <si>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</si>
  <si>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</si>
  <si>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</si>
  <si>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</si>
  <si>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</si>
  <si>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</si>
  <si>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</si>
  <si>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</si>
  <si>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</si>
  <si>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</si>
  <si>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</si>
  <si>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</si>
  <si>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</si>
  <si>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</si>
  <si>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</si>
  <si>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</si>
  <si>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</si>
  <si>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</si>
  <si>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</si>
  <si>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</si>
  <si>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</si>
  <si>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</si>
  <si>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</si>
  <si>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</si>
  <si>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</si>
  <si>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</si>
  <si>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</si>
  <si>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</si>
  <si>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</si>
  <si>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</si>
  <si>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</si>
  <si>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</si>
  <si>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</si>
  <si>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</si>
  <si>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</si>
  <si>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</si>
  <si>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</si>
  <si>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</si>
  <si>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</si>
  <si>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</si>
  <si>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</si>
  <si>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</si>
  <si>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</si>
  <si>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</si>
  <si>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</si>
  <si>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</si>
  <si>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</si>
  <si>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</si>
  <si>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</si>
  <si>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</si>
  <si>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</si>
  <si>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</si>
  <si>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</si>
  <si>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</si>
  <si>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</si>
  <si>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</si>
  <si>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</si>
  <si>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</si>
  <si>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</si>
  <si>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</si>
  <si>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</si>
  <si>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</si>
  <si>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</si>
  <si>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</si>
  <si>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</si>
  <si>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</si>
  <si>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</si>
  <si>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</si>
  <si>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</si>
  <si>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</si>
  <si>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</si>
  <si>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</si>
  <si>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</si>
  <si>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</si>
  <si>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</si>
  <si>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</si>
  <si>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</si>
  <si>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</si>
  <si>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</si>
  <si>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</si>
  <si>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</si>
  <si>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</si>
  <si>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</si>
  <si>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</si>
  <si>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</si>
  <si>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</si>
  <si>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</si>
  <si>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</si>
  <si>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</si>
  <si>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</si>
  <si>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</si>
  <si>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</si>
  <si>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</si>
  <si>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</si>
  <si>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</si>
  <si>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</si>
  <si>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</si>
  <si>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</si>
  <si>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</si>
  <si>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</si>
  <si>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</si>
  <si>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</si>
  <si>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</si>
  <si>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</si>
  <si>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</si>
  <si>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</si>
  <si>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</si>
  <si>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</si>
  <si>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</si>
  <si>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</si>
  <si>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</si>
  <si>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</si>
  <si>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</si>
  <si>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</si>
  <si>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</si>
  <si>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</si>
  <si>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</si>
  <si>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</si>
  <si>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</si>
  <si>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</si>
  <si>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</si>
  <si>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</si>
  <si>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</si>
  <si>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</si>
  <si>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</si>
  <si>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</si>
  <si>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</si>
  <si>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</si>
  <si>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</si>
  <si>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</si>
  <si>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</si>
  <si>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</si>
  <si>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</si>
  <si>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</si>
  <si>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</si>
  <si>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</si>
  <si>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</si>
  <si>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</si>
  <si>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</si>
  <si>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</si>
  <si>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</si>
  <si>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</si>
  <si>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</si>
  <si>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</si>
  <si>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</si>
  <si>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</si>
  <si>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</si>
  <si>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</si>
  <si>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</si>
  <si>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</si>
  <si>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</si>
  <si>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</si>
  <si>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</si>
  <si>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</si>
  <si>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</si>
  <si>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</si>
  <si>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</si>
  <si>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</si>
  <si>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</si>
  <si>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</si>
  <si>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</si>
  <si>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</si>
  <si>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</si>
  <si>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</si>
  <si>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</si>
  <si>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</si>
  <si>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</si>
  <si>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</si>
  <si>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</si>
  <si>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</si>
  <si>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</si>
  <si>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</si>
  <si>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</si>
  <si>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</si>
  <si>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</si>
  <si>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</si>
  <si>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</si>
  <si>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</si>
  <si>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</si>
  <si>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</si>
  <si>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</si>
  <si>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</si>
  <si>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</si>
  <si>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</si>
  <si>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</si>
  <si>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</si>
  <si>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</si>
  <si>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</si>
  <si>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</si>
  <si>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</si>
  <si>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</si>
  <si>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</si>
  <si>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</si>
  <si>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</si>
  <si>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</si>
  <si>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</si>
  <si>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</si>
  <si>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</si>
  <si>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</si>
  <si>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</si>
  <si>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</si>
  <si>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</si>
  <si>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</si>
  <si>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</si>
  <si>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</si>
  <si>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</si>
  <si>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</si>
  <si>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</si>
  <si>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</si>
  <si>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</si>
  <si>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</si>
  <si>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</si>
  <si>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</si>
  <si>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</si>
  <si>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</si>
  <si>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</si>
  <si>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</si>
  <si>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</si>
  <si>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</si>
  <si>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</si>
  <si>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</si>
  <si>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</si>
  <si>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</si>
  <si>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</si>
  <si>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</si>
  <si>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</si>
  <si>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</si>
  <si>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</si>
  <si>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</si>
  <si>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</si>
  <si>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</si>
  <si>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</si>
  <si>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</si>
  <si>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</si>
  <si>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</si>
  <si>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</si>
  <si>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</si>
  <si>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</si>
  <si>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</si>
  <si>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</si>
  <si>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</si>
  <si>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</si>
  <si>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</si>
  <si>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</si>
  <si>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</si>
  <si>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</si>
  <si>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</si>
  <si>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</si>
  <si>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</si>
  <si>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</si>
  <si>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</si>
  <si>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</si>
  <si>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</si>
  <si>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</si>
  <si>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</si>
  <si>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</si>
  <si>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</si>
  <si>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</si>
  <si>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</si>
  <si>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</si>
  <si>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</si>
  <si>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</si>
  <si>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</si>
  <si>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</si>
  <si>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</si>
  <si>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</si>
  <si>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</si>
  <si>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</si>
  <si>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</si>
  <si>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</si>
  <si>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</si>
  <si>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</si>
  <si>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</si>
  <si>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</si>
  <si>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</si>
  <si>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</si>
  <si>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</si>
  <si>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</si>
  <si>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</si>
  <si>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</si>
  <si>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</si>
  <si>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</si>
  <si>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</si>
  <si>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</si>
  <si>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</si>
  <si>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</si>
  <si>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</si>
  <si>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</si>
  <si>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</si>
  <si>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</si>
  <si>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</si>
  <si>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</si>
  <si>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</si>
  <si>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</si>
  <si>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</si>
  <si>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</si>
  <si>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</si>
  <si>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</si>
  <si>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</si>
  <si>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</si>
  <si>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</si>
  <si>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</si>
  <si>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</si>
  <si>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</si>
  <si>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</si>
  <si>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</si>
  <si>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</si>
  <si>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</si>
  <si>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</si>
  <si>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</si>
  <si>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</si>
  <si>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</si>
  <si>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</si>
  <si>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</si>
  <si>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</si>
  <si>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</si>
  <si>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</si>
  <si>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</si>
  <si>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</si>
  <si>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</si>
  <si>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</si>
  <si>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</si>
  <si>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</si>
  <si>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</si>
  <si>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</si>
  <si>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</si>
  <si>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</si>
  <si>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</si>
  <si>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</si>
  <si>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</si>
  <si>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</si>
  <si>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</si>
  <si>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</si>
  <si>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</si>
  <si>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</si>
  <si>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</si>
  <si>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</si>
  <si>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</si>
  <si>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</si>
  <si>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</si>
  <si>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</si>
  <si>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</si>
  <si>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</si>
  <si>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</si>
  <si>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</si>
  <si>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</si>
  <si>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</si>
  <si>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</si>
  <si>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</si>
  <si>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</si>
  <si>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</si>
  <si>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</si>
  <si>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</si>
  <si>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</si>
  <si>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</si>
  <si>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</si>
  <si>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</si>
  <si>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</si>
  <si>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</si>
  <si>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</si>
  <si>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</si>
  <si>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</si>
  <si>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</si>
  <si>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</si>
  <si>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</si>
  <si>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</si>
  <si>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</si>
  <si>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</si>
  <si>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</si>
  <si>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</si>
  <si>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</si>
  <si>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</si>
  <si>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</si>
  <si>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</si>
  <si>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</si>
  <si>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</si>
  <si>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</si>
  <si>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</si>
  <si>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</si>
  <si>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</si>
  <si>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</si>
  <si>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</si>
  <si>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</si>
  <si>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</si>
  <si>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</si>
  <si>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</si>
  <si>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</si>
  <si>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</si>
  <si>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</si>
  <si>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</si>
  <si>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</si>
  <si>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</si>
  <si>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</si>
  <si>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</si>
  <si>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</si>
  <si>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</si>
  <si>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</si>
  <si>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</si>
  <si>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</si>
  <si>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</si>
  <si>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</si>
  <si>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</si>
  <si>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</si>
  <si>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</si>
  <si>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</si>
  <si>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</si>
  <si>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</si>
  <si>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</si>
  <si>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</si>
  <si>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</si>
  <si>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</si>
  <si>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</si>
  <si>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</si>
  <si>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</si>
  <si>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</si>
  <si>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</si>
  <si>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</si>
  <si>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</si>
  <si>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</si>
  <si>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</si>
  <si>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</si>
  <si>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</si>
  <si>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</si>
  <si>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</si>
  <si>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</si>
  <si>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</si>
  <si>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</si>
  <si>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</si>
  <si>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</si>
  <si>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</si>
  <si>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</si>
  <si>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</si>
  <si>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</si>
  <si>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</si>
  <si>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</si>
  <si>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</si>
  <si>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</si>
  <si>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</si>
  <si>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</si>
  <si>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</si>
  <si>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</si>
  <si>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</si>
  <si>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</si>
  <si>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</si>
  <si>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</si>
  <si>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</si>
  <si>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</si>
  <si>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</si>
  <si>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</si>
  <si>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</si>
  <si>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</si>
  <si>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</si>
  <si>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</si>
  <si>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</si>
  <si>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</si>
  <si>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</si>
  <si>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</si>
  <si>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</si>
  <si>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</si>
  <si>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</si>
  <si>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</si>
  <si>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</si>
  <si>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</si>
  <si>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</si>
  <si>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</si>
  <si>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</si>
  <si>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</si>
  <si>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</si>
  <si>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</si>
  <si>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</si>
  <si>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</si>
  <si>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</si>
  <si>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</si>
  <si>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</si>
  <si>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</si>
  <si>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</si>
  <si>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</si>
  <si>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</si>
  <si>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</si>
  <si>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</si>
  <si>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</si>
  <si>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</si>
  <si>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</si>
  <si>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</si>
  <si>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</si>
  <si>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</si>
  <si>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</si>
  <si>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</si>
  <si>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</si>
  <si>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</si>
  <si>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</si>
  <si>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</si>
  <si>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</si>
  <si>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</si>
  <si>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</si>
  <si>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</si>
  <si>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</si>
  <si>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</si>
  <si>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</si>
  <si>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</si>
  <si>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</si>
  <si>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</si>
  <si>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</si>
  <si>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</si>
  <si>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</si>
  <si>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</si>
  <si>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</si>
  <si>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</si>
  <si>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</si>
  <si>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</si>
  <si>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</si>
  <si>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</si>
  <si>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</si>
  <si>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</si>
  <si>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</si>
  <si>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</si>
  <si>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</si>
  <si>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</si>
  <si>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</si>
  <si>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</si>
  <si>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</si>
  <si>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</si>
  <si>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</si>
  <si>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</si>
  <si>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</si>
  <si>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</si>
  <si>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</si>
  <si>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</si>
  <si>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</si>
  <si>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</si>
  <si>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</si>
  <si>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</si>
  <si>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</si>
  <si>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</si>
  <si>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</si>
  <si>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</si>
  <si>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</si>
  <si>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</si>
  <si>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</si>
  <si>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</si>
  <si>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</si>
  <si>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</si>
  <si>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</si>
  <si>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</si>
  <si>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</si>
  <si>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</si>
  <si>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</si>
  <si>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</si>
  <si>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</si>
  <si>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</si>
  <si>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</si>
  <si>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</si>
  <si>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</si>
  <si>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</si>
  <si>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</si>
  <si>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</si>
  <si>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</si>
  <si>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</si>
  <si>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</si>
  <si>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</si>
  <si>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</si>
  <si>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</si>
  <si>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</si>
  <si>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</si>
  <si>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</si>
  <si>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</si>
  <si>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</si>
  <si>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</si>
  <si>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</si>
  <si>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</si>
  <si>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</si>
  <si>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</si>
  <si>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</si>
  <si>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</si>
  <si>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</si>
  <si>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</si>
  <si>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</si>
  <si>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</si>
  <si>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</si>
  <si>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</si>
  <si>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</si>
  <si>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</si>
  <si>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</si>
  <si>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</si>
  <si>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</si>
  <si>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</si>
  <si>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</si>
  <si>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</si>
  <si>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</si>
  <si>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</si>
  <si>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</si>
  <si>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</si>
  <si>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</si>
  <si>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</si>
  <si>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</si>
  <si>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</si>
  <si>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</si>
  <si>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</si>
  <si>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</si>
  <si>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</si>
  <si>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</si>
  <si>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</si>
  <si>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</si>
  <si>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</si>
  <si>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</si>
  <si>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</si>
  <si>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</si>
  <si>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</si>
  <si>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</si>
  <si>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</si>
  <si>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</si>
  <si>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</si>
  <si>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</si>
  <si>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</si>
  <si>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</si>
  <si>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</si>
  <si>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</si>
  <si>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</si>
  <si>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</si>
  <si>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</si>
  <si>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</si>
  <si>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</si>
  <si>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</si>
  <si>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</si>
  <si>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</si>
  <si>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</si>
  <si>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</si>
  <si>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</si>
  <si>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</si>
  <si>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</si>
  <si>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</si>
  <si>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</si>
  <si>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</si>
  <si>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</si>
  <si>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</si>
  <si>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</si>
  <si>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</si>
  <si>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</si>
  <si>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</si>
  <si>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</si>
  <si>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</si>
  <si>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</si>
  <si>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</si>
  <si>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</si>
  <si>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</si>
  <si>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</si>
  <si>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</si>
  <si>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</si>
  <si>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</si>
  <si>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</si>
  <si>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</si>
  <si>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</si>
  <si>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</si>
  <si>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</si>
  <si>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</si>
  <si>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</si>
  <si>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</si>
  <si>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</si>
  <si>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</si>
  <si>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</si>
  <si>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</si>
  <si>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</si>
  <si>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</si>
  <si>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</si>
  <si>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</si>
  <si>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</si>
  <si>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</si>
  <si>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</si>
  <si>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</si>
  <si>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</si>
  <si>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</si>
  <si>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</si>
  <si>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</si>
  <si>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</si>
  <si>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</si>
  <si>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</si>
  <si>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</si>
  <si>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</si>
  <si>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</si>
  <si>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</si>
  <si>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</si>
  <si>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</si>
  <si>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</si>
  <si>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</si>
  <si>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</si>
  <si>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</si>
  <si>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</si>
  <si>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</si>
  <si>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</si>
  <si>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</si>
  <si>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</si>
  <si>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</si>
  <si>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</si>
  <si>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</si>
  <si>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</si>
  <si>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</si>
  <si>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</si>
  <si>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</si>
  <si>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</si>
  <si>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</si>
  <si>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</si>
  <si>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</si>
  <si>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</si>
  <si>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</si>
  <si>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</si>
  <si>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</si>
  <si>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</si>
  <si>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</si>
  <si>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</si>
  <si>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</si>
  <si>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</si>
  <si>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</si>
  <si>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</si>
  <si>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</si>
  <si>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</si>
  <si>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</si>
  <si>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</si>
  <si>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</si>
  <si>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</si>
  <si>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</si>
  <si>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</si>
  <si>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</si>
  <si>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</si>
  <si>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</si>
  <si>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</si>
  <si>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</si>
  <si>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</si>
  <si>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</si>
  <si>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</si>
  <si>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</si>
  <si>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</si>
  <si>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</si>
  <si>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</si>
  <si>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</si>
  <si>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</si>
  <si>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</si>
  <si>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</si>
  <si>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</si>
  <si>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</si>
  <si>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</si>
  <si>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</si>
  <si>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</si>
  <si>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</si>
  <si>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</si>
  <si>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</si>
  <si>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</si>
  <si>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</si>
  <si>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</si>
  <si>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</si>
  <si>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</si>
  <si>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</si>
  <si>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</si>
  <si>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</si>
  <si>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</si>
  <si>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</si>
  <si>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</si>
  <si>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</si>
  <si>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</si>
  <si>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</si>
  <si>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</si>
  <si>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</si>
  <si>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</si>
  <si>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</si>
  <si>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</si>
  <si>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</si>
  <si>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</si>
  <si>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</si>
  <si>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</si>
  <si>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</si>
  <si>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</si>
  <si>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</si>
  <si>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</si>
  <si>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</si>
  <si>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</si>
  <si>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</si>
  <si>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</si>
  <si>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</si>
  <si>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</si>
  <si>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</si>
  <si>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</si>
  <si>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</si>
  <si>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</si>
  <si>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</si>
  <si>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</si>
  <si>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</si>
  <si>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</si>
  <si>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</si>
  <si>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</si>
  <si>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</si>
  <si>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</si>
  <si>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</si>
  <si>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</si>
  <si>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</si>
  <si>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</si>
  <si>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</si>
  <si>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</si>
  <si>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</si>
  <si>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</si>
  <si>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</si>
  <si>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</si>
  <si>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</si>
  <si>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</si>
  <si>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</si>
  <si>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</si>
  <si>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</si>
  <si>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</si>
  <si>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</si>
  <si>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</si>
  <si>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</si>
  <si>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</si>
  <si>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</si>
  <si>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</si>
  <si>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</si>
  <si>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</si>
  <si>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</si>
  <si>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</si>
  <si>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</si>
  <si>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</si>
  <si>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</si>
  <si>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</si>
  <si>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</si>
  <si>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</si>
  <si>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</si>
  <si>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</si>
  <si>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</si>
  <si>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</si>
  <si>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</si>
  <si>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</si>
  <si>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</si>
  <si>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</si>
  <si>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</si>
  <si>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</si>
  <si>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</si>
  <si>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</si>
  <si>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</si>
  <si>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</si>
  <si>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</si>
  <si>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</si>
  <si>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</si>
  <si>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</si>
  <si>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</si>
  <si>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</si>
  <si>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</si>
  <si>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</si>
  <si>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</si>
  <si>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</si>
  <si>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</si>
  <si>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</si>
  <si>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</si>
  <si>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</si>
  <si>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</si>
  <si>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</si>
  <si>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</si>
  <si>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</si>
  <si>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</si>
  <si>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</si>
  <si>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</si>
  <si>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</si>
  <si>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</si>
  <si>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</si>
  <si>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</si>
  <si>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</si>
  <si>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</si>
  <si>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</si>
  <si>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</si>
  <si>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</si>
  <si>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</si>
  <si>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</si>
  <si>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</si>
  <si>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</si>
  <si>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</si>
  <si>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</si>
  <si>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</si>
  <si>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</si>
  <si>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</si>
  <si>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</si>
  <si>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</si>
  <si>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</si>
  <si>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</si>
  <si>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</si>
  <si>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</si>
  <si>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</si>
  <si>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</si>
  <si>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</si>
  <si>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</si>
  <si>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</si>
  <si>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</si>
  <si>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</si>
  <si>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</si>
  <si>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</si>
  <si>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</si>
  <si>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</si>
  <si>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</si>
  <si>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</si>
  <si>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</si>
  <si>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</si>
  <si>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</si>
  <si>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</si>
  <si>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</si>
  <si>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</si>
  <si>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</si>
  <si>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</si>
  <si>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</si>
  <si>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</si>
  <si>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</si>
  <si>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</si>
  <si>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</si>
  <si>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</si>
  <si>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</si>
  <si>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</si>
  <si>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</si>
  <si>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</si>
  <si>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</si>
  <si>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</si>
  <si>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</si>
  <si>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</si>
  <si>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</si>
  <si>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</si>
  <si>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</si>
  <si>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</si>
  <si>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</si>
  <si>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</si>
  <si>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</si>
  <si>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</si>
  <si>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</si>
  <si>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</si>
  <si>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</si>
  <si>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</si>
  <si>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</si>
  <si>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</si>
  <si>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</si>
  <si>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</si>
  <si>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</si>
  <si>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</si>
  <si>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</si>
  <si>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</si>
  <si>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</si>
  <si>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</si>
  <si>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</si>
  <si>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</si>
  <si>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</si>
  <si>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</si>
  <si>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</si>
  <si>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</si>
  <si>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</si>
  <si>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</si>
  <si>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</si>
  <si>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</si>
  <si>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</si>
  <si>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</si>
  <si>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</si>
  <si>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</si>
  <si>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</si>
  <si>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</si>
  <si>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</si>
  <si>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</si>
  <si>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</si>
  <si>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</si>
  <si>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</si>
  <si>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</si>
  <si>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</si>
  <si>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</si>
  <si>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</si>
  <si>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</si>
  <si>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</si>
  <si>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</si>
  <si>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</si>
  <si>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</si>
  <si>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</si>
  <si>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</si>
  <si>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</si>
  <si>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</si>
  <si>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</si>
  <si>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</si>
  <si>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</si>
  <si>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</si>
  <si>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</si>
  <si>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</si>
  <si>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</si>
  <si>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</si>
  <si>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</si>
  <si>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</si>
  <si>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</si>
  <si>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</si>
  <si>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</si>
  <si>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</si>
  <si>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</si>
  <si>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</si>
  <si>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</si>
  <si>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</si>
  <si>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</si>
  <si>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</si>
  <si>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</si>
  <si>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</si>
  <si>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</si>
  <si>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</si>
  <si>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</si>
  <si>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</si>
  <si>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</si>
  <si>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</si>
  <si>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</si>
  <si>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</si>
  <si>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</si>
  <si>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</si>
  <si>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</si>
  <si>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</si>
  <si>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</si>
  <si>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</si>
  <si>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</si>
  <si>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</si>
  <si>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</si>
  <si>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</si>
  <si>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</si>
  <si>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</si>
  <si>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</si>
  <si>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</si>
  <si>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</si>
  <si>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</si>
  <si>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</si>
  <si>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</si>
  <si>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</si>
  <si>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</si>
  <si>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</si>
  <si>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</si>
  <si>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</si>
  <si>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</si>
  <si>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</si>
  <si>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</si>
  <si>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</si>
  <si>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</si>
  <si>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</si>
  <si>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</si>
  <si>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</si>
  <si>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</si>
  <si>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</si>
  <si>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</si>
  <si>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</si>
  <si>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</si>
  <si>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</si>
  <si>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</si>
  <si>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</si>
  <si>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</si>
  <si>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</si>
  <si>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</si>
  <si>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</si>
  <si>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</si>
  <si>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</si>
  <si>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</si>
  <si>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</si>
  <si>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</si>
  <si>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</si>
  <si>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</si>
  <si>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</si>
  <si>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</si>
  <si>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</si>
  <si>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</si>
  <si>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</si>
  <si>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</si>
  <si>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</si>
  <si>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</si>
  <si>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</si>
  <si>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</si>
  <si>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</si>
  <si>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</si>
  <si>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</si>
  <si>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</si>
  <si>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</si>
  <si>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</si>
  <si>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</si>
  <si>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</si>
  <si>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</si>
  <si>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</si>
  <si>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</si>
  <si>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</si>
  <si>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</si>
  <si>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</si>
  <si>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</si>
  <si>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</si>
  <si>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</si>
  <si>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</si>
  <si>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</si>
  <si>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</si>
  <si>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</si>
  <si>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</si>
  <si>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</si>
  <si>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</si>
  <si>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</si>
  <si>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</si>
  <si>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</si>
  <si>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</si>
  <si>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</si>
  <si>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</si>
  <si>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</si>
  <si>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</si>
  <si>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</si>
  <si>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</si>
  <si>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</si>
  <si>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</si>
  <si>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</si>
  <si>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</si>
  <si>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</si>
  <si>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</si>
  <si>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</si>
  <si>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</si>
  <si>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</si>
  <si>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</si>
  <si>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</si>
  <si>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</si>
  <si>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</si>
  <si>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</si>
  <si>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</si>
  <si>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</si>
  <si>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</si>
  <si>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</si>
  <si>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</si>
  <si>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</si>
  <si>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</si>
  <si>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</si>
  <si>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</si>
  <si>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</si>
  <si>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</si>
  <si>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</si>
  <si>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</si>
  <si>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</si>
  <si>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</si>
  <si>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</si>
  <si>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</si>
  <si>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</si>
  <si>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</si>
  <si>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</si>
  <si>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</si>
  <si>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</si>
  <si>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</si>
  <si>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</si>
  <si>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</si>
  <si>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</si>
  <si>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</si>
  <si>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</si>
  <si>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</si>
  <si>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</si>
  <si>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</si>
  <si>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</si>
  <si>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</si>
  <si>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</si>
  <si>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</si>
  <si>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</si>
  <si>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</si>
  <si>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</si>
  <si>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</si>
  <si>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</si>
  <si>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</si>
  <si>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</si>
  <si>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</si>
  <si>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</si>
  <si>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</si>
  <si>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</si>
  <si>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</si>
  <si>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</si>
  <si>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</si>
  <si>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</si>
  <si>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</si>
  <si>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</si>
  <si>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</si>
  <si>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</si>
  <si>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</si>
  <si>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</si>
  <si>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</si>
  <si>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</si>
  <si>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</si>
  <si>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</si>
  <si>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</si>
  <si>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</si>
  <si>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</si>
  <si>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</si>
  <si>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</si>
  <si>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</si>
  <si>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</si>
  <si>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</si>
  <si>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</si>
  <si>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</si>
  <si>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</si>
  <si>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</si>
  <si>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</si>
  <si>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</si>
  <si>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</si>
  <si>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</si>
  <si>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</si>
  <si>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</si>
  <si>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</si>
  <si>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</si>
  <si>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</si>
  <si>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</si>
  <si>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</si>
  <si>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</si>
  <si>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</si>
  <si>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</si>
  <si>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</si>
  <si>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</si>
  <si>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</si>
  <si>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</si>
  <si>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</si>
  <si>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</si>
  <si>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</si>
  <si>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</si>
  <si>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</si>
  <si>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</si>
  <si>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</si>
  <si>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</si>
  <si>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</si>
  <si>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</si>
  <si>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</si>
  <si>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</si>
  <si>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</si>
  <si>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</si>
  <si>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</si>
  <si>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</si>
  <si>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</si>
  <si>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</si>
  <si>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</si>
  <si>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</si>
  <si>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</si>
  <si>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</si>
  <si>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</si>
  <si>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</si>
  <si>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</si>
  <si>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</si>
  <si>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</si>
  <si>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</si>
  <si>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</si>
  <si>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</si>
  <si>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</si>
  <si>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</si>
  <si>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</si>
  <si>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</si>
  <si>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</si>
  <si>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</si>
  <si>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</si>
  <si>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</si>
  <si>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</si>
  <si>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</si>
  <si>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</si>
  <si>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</si>
  <si>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</si>
  <si>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</si>
  <si>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</si>
  <si>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</si>
  <si>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</si>
  <si>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</si>
  <si>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</si>
  <si>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</si>
  <si>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</si>
  <si>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</si>
  <si>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</si>
  <si>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</si>
  <si>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</si>
  <si>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</si>
  <si>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</si>
  <si>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</si>
  <si>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</si>
  <si>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</si>
  <si>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</si>
  <si>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</si>
  <si>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</si>
  <si>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</si>
  <si>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</si>
  <si>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</si>
  <si>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</si>
  <si>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</si>
  <si>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</si>
  <si>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</si>
  <si>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</si>
  <si>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</si>
  <si>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</si>
  <si>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</si>
  <si>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</si>
  <si>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</si>
  <si>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</si>
  <si>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</si>
  <si>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</si>
  <si>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</si>
  <si>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</si>
  <si>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</si>
  <si>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</si>
  <si>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</si>
  <si>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</si>
  <si>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</si>
  <si>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</si>
  <si>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</si>
  <si>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</si>
  <si>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</si>
  <si>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</si>
  <si>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</si>
  <si>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</si>
  <si>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</si>
  <si>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</si>
  <si>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</si>
  <si>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</si>
  <si>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</si>
  <si>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</si>
  <si>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</si>
  <si>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</si>
  <si>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</si>
  <si>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</si>
  <si>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</si>
  <si>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</si>
  <si>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</si>
  <si>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</si>
  <si>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</si>
  <si>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</si>
  <si>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</si>
  <si>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</si>
  <si>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</si>
  <si>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</si>
  <si>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</si>
  <si>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</si>
  <si>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</si>
  <si>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</si>
  <si>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</si>
  <si>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</si>
  <si>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</si>
  <si>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</si>
  <si>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</si>
  <si>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</si>
  <si>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</si>
  <si>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</si>
  <si>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</si>
  <si>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</si>
  <si>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</si>
  <si>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</si>
  <si>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</si>
  <si>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</si>
  <si>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</si>
  <si>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</si>
  <si>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</si>
  <si>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</si>
  <si>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</si>
  <si>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</si>
  <si>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</si>
  <si>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</si>
  <si>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</si>
  <si>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</si>
  <si>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</si>
  <si>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</si>
  <si>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</si>
  <si>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</si>
  <si>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</si>
  <si>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</si>
  <si>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</si>
  <si>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</si>
  <si>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</si>
  <si>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</si>
  <si>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</si>
  <si>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</si>
  <si>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</si>
  <si>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</si>
  <si>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</si>
  <si>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</si>
  <si>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</si>
  <si>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</si>
  <si>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</si>
  <si>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</si>
  <si>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</si>
  <si>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</si>
  <si>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</si>
  <si>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</si>
  <si>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</si>
  <si>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</si>
  <si>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</si>
  <si>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</si>
  <si>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</si>
  <si>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</si>
  <si>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</si>
  <si>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</si>
  <si>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</si>
  <si>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</si>
  <si>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</si>
  <si>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</si>
  <si>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</si>
  <si>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</si>
  <si>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</si>
  <si>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</si>
  <si>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</si>
  <si>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</si>
  <si>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</si>
  <si>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</si>
  <si>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</si>
  <si>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</si>
  <si>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</si>
  <si>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</si>
  <si>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</si>
  <si>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</si>
  <si>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</si>
  <si>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</si>
  <si>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</si>
  <si>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</si>
  <si>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</si>
  <si>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</si>
  <si>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</si>
  <si>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</si>
  <si>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</si>
  <si>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</si>
  <si>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</si>
  <si>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</si>
  <si>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</si>
  <si>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</si>
  <si>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</si>
  <si>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</si>
  <si>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</si>
  <si>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</si>
  <si>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</si>
  <si>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</si>
  <si>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</si>
  <si>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</si>
  <si>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</si>
  <si>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</si>
  <si>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</si>
  <si>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</si>
  <si>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</si>
  <si>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</si>
  <si>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</si>
  <si>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</si>
  <si>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</si>
  <si>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</si>
  <si>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</si>
  <si>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</si>
  <si>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</si>
  <si>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</si>
  <si>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</si>
  <si>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</si>
  <si>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</si>
  <si>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</si>
  <si>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</si>
  <si>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</si>
  <si>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</si>
  <si>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</si>
  <si>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</si>
  <si>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</si>
  <si>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</si>
  <si>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</si>
  <si>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</si>
  <si>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</si>
  <si>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</si>
  <si>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</si>
  <si>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</si>
  <si>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</si>
  <si>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</si>
  <si>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</si>
  <si>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</si>
  <si>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</si>
  <si>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</si>
  <si>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</si>
  <si>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</si>
  <si>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</si>
  <si>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</si>
  <si>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</si>
  <si>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</si>
  <si>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</si>
  <si>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</si>
  <si>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</si>
  <si>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</si>
  <si>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</si>
  <si>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</si>
  <si>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</si>
  <si>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</si>
  <si>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</si>
  <si>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</si>
  <si>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</si>
  <si>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</si>
  <si>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</si>
  <si>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</si>
  <si>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</si>
  <si>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</si>
  <si>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</si>
  <si>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</si>
  <si>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</si>
  <si>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</si>
  <si>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</si>
  <si>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</si>
  <si>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</si>
  <si>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</si>
  <si>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</si>
  <si>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</si>
  <si>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</si>
  <si>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</si>
  <si>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</si>
  <si>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</si>
  <si>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</si>
  <si>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</si>
  <si>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</si>
  <si>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</si>
  <si>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</si>
  <si>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</si>
  <si>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</si>
  <si>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</si>
  <si>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</si>
  <si>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</si>
  <si>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</si>
  <si>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</si>
  <si>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</si>
  <si>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</si>
  <si>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</si>
  <si>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</si>
  <si>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</si>
  <si>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</si>
  <si>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</si>
  <si>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</si>
  <si>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</si>
  <si>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</si>
  <si>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</si>
  <si>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</si>
  <si>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</si>
  <si>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</si>
  <si>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</si>
  <si>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</si>
  <si>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</si>
  <si>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</si>
  <si>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</si>
  <si>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</si>
  <si>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</si>
  <si>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</si>
  <si>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</si>
  <si>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</si>
  <si>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</si>
  <si>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</si>
  <si>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</si>
  <si>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</si>
  <si>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</si>
  <si>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</si>
  <si>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</si>
  <si>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</si>
  <si>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</si>
  <si>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</si>
  <si>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</si>
  <si>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</si>
  <si>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</si>
  <si>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</si>
  <si>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</si>
  <si>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</si>
  <si>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</si>
  <si>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</si>
  <si>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</si>
  <si>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</si>
  <si>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</si>
  <si>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</si>
  <si>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</si>
  <si>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</si>
  <si>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</si>
  <si>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</si>
  <si>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</si>
  <si>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</si>
  <si>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</si>
  <si>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</si>
  <si>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</si>
  <si>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</si>
  <si>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</si>
  <si>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</si>
  <si>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</si>
  <si>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</si>
  <si>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</si>
  <si>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</si>
  <si>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</si>
  <si>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</si>
  <si>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</si>
  <si>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</si>
  <si>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</si>
  <si>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</si>
  <si>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</si>
  <si>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</si>
  <si>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</si>
  <si>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</si>
  <si>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</si>
  <si>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</si>
  <si>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</si>
  <si>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</si>
  <si>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</si>
  <si>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</si>
  <si>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</si>
  <si>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</si>
  <si>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</si>
  <si>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</si>
  <si>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</si>
  <si>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</si>
  <si>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</si>
  <si>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</si>
  <si>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</si>
  <si>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</si>
  <si>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</si>
  <si>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</si>
  <si>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</si>
  <si>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</si>
  <si>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</si>
  <si>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</si>
  <si>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</si>
  <si>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</si>
  <si>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</si>
  <si>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</si>
  <si>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</si>
  <si>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</si>
  <si>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</si>
  <si>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</si>
  <si>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</si>
  <si>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</si>
  <si>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</si>
  <si>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</si>
  <si>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</si>
  <si>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</si>
  <si>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</si>
  <si>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</si>
  <si>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</si>
  <si>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</si>
  <si>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</si>
  <si>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</si>
  <si>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</si>
  <si>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</si>
  <si>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</si>
  <si>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</si>
  <si>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</si>
  <si>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</si>
  <si>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</si>
  <si>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</si>
  <si>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</si>
  <si>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</si>
  <si>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</si>
  <si>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</si>
  <si>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</si>
  <si>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</si>
  <si>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</si>
  <si>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</si>
  <si>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</si>
  <si>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</si>
  <si>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</si>
  <si>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</si>
  <si>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</si>
  <si>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</si>
  <si>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</si>
  <si>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</si>
  <si>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</si>
  <si>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</si>
  <si>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</si>
  <si>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</si>
  <si>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</si>
  <si>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</si>
  <si>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</si>
  <si>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</si>
  <si>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</si>
  <si>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</si>
  <si>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</si>
  <si>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</si>
  <si>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</si>
  <si>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</si>
  <si>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</si>
  <si>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</si>
  <si>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</si>
  <si>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</si>
  <si>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</si>
  <si>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</si>
  <si>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</si>
  <si>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</si>
  <si>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</si>
  <si>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</si>
  <si>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</si>
  <si>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</si>
  <si>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</si>
  <si>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</si>
  <si>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</si>
  <si>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</si>
  <si>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</si>
  <si>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</si>
  <si>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</si>
  <si>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</si>
  <si>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</si>
  <si>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</si>
  <si>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</si>
  <si>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</si>
  <si>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</si>
  <si>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</si>
  <si>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</si>
  <si>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</si>
  <si>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</si>
  <si>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</si>
  <si>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</si>
  <si>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</si>
  <si>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</si>
  <si>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</si>
  <si>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</si>
  <si>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</si>
  <si>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</si>
  <si>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</si>
  <si>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</si>
  <si>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</si>
  <si>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</si>
  <si>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</si>
  <si>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</si>
  <si>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</si>
  <si>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</si>
  <si>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</si>
  <si>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</si>
  <si>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</si>
  <si>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</si>
  <si>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</si>
  <si>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</si>
  <si>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</si>
  <si>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</si>
  <si>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</si>
  <si>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</si>
  <si>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</si>
  <si>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</si>
  <si>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</si>
  <si>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</si>
  <si>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</si>
  <si>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</si>
  <si>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</si>
  <si>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</si>
  <si>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</si>
  <si>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</si>
  <si>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</si>
  <si>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</si>
  <si>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</si>
  <si>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</si>
  <si>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</si>
  <si>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</si>
  <si>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</si>
  <si>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</si>
  <si>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</si>
  <si>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</si>
  <si>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</si>
  <si>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</si>
  <si>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</si>
  <si>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</si>
  <si>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</si>
  <si>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</si>
  <si>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</si>
  <si>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</si>
  <si>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</si>
  <si>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</si>
  <si>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</si>
  <si>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</si>
  <si>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</si>
  <si>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</si>
  <si>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</si>
  <si>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</si>
  <si>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</si>
  <si>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</si>
  <si>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</si>
  <si>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</si>
  <si>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</si>
  <si>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</si>
  <si>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</si>
  <si>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</si>
  <si>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</si>
  <si>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</si>
  <si>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</si>
  <si>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</si>
  <si>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</si>
  <si>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</si>
  <si>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</si>
  <si>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</si>
  <si>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</si>
  <si>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</si>
  <si>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</si>
  <si>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</si>
  <si>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</si>
  <si>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</si>
  <si>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</si>
  <si>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</si>
  <si>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</si>
  <si>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</si>
  <si>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</si>
  <si>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</si>
  <si>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</si>
  <si>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</si>
  <si>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</si>
  <si>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</si>
  <si>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</si>
  <si>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</si>
  <si>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</si>
  <si>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</si>
  <si>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</si>
  <si>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</si>
  <si>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</si>
  <si>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</si>
  <si>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</si>
  <si>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</si>
  <si>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</si>
  <si>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</si>
  <si>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</si>
  <si>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</si>
  <si>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</si>
  <si>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</si>
  <si>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</si>
  <si>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</si>
  <si>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</si>
  <si>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</si>
  <si>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</si>
  <si>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</si>
  <si>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</si>
  <si>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</si>
  <si>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</si>
  <si>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</si>
  <si>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</si>
  <si>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</si>
  <si>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</si>
  <si>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</si>
  <si>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</si>
  <si>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</si>
  <si>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</si>
  <si>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</si>
  <si>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</si>
  <si>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</si>
  <si>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</si>
  <si>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</si>
  <si>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</si>
  <si>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</si>
  <si>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</si>
  <si>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</si>
  <si>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</si>
  <si>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</si>
  <si>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</si>
  <si>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</si>
  <si>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</si>
  <si>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</si>
  <si>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</si>
  <si>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</si>
  <si>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</si>
  <si>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</si>
  <si>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</si>
  <si>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</si>
  <si>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</si>
  <si>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</si>
  <si>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</si>
  <si>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</si>
  <si>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</si>
  <si>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</si>
  <si>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</si>
  <si>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</si>
  <si>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</si>
  <si>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</si>
  <si>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</si>
  <si>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</si>
  <si>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</si>
  <si>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</si>
  <si>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</si>
  <si>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</si>
  <si>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</si>
  <si>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</si>
  <si>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</si>
  <si>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</si>
  <si>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</si>
  <si>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</si>
  <si>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</si>
  <si>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</si>
  <si>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</si>
  <si>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</si>
  <si>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</si>
  <si>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</si>
  <si>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</si>
  <si>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</si>
  <si>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</si>
  <si>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</si>
  <si>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</si>
  <si>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</si>
  <si>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</si>
  <si>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</si>
  <si>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</si>
  <si>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</si>
  <si>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</si>
  <si>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</si>
  <si>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</si>
  <si>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</si>
  <si>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</si>
  <si>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</si>
  <si>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</si>
  <si>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</si>
  <si>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</si>
  <si>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</si>
  <si>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</si>
  <si>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</si>
  <si>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</si>
  <si>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</si>
  <si>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</si>
  <si>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</si>
  <si>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</si>
  <si>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</si>
  <si>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</si>
  <si>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</si>
  <si>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</si>
  <si>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</si>
  <si>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</si>
  <si>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</si>
  <si>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</si>
  <si>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</si>
  <si>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</si>
  <si>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</si>
  <si>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</si>
  <si>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</si>
  <si>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</si>
  <si>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</si>
  <si>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</si>
  <si>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</si>
  <si>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</si>
  <si>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</si>
  <si>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</si>
  <si>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</si>
  <si>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</si>
  <si>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</si>
  <si>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</si>
  <si>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</si>
  <si>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</si>
  <si>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</si>
  <si>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</si>
  <si>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</si>
  <si>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</si>
  <si>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</si>
  <si>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</si>
  <si>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</si>
  <si>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</si>
  <si>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</si>
  <si>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</si>
  <si>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</si>
  <si>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</si>
  <si>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</si>
  <si>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</si>
  <si>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</si>
  <si>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</si>
  <si>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</si>
  <si>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</si>
  <si>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</si>
  <si>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</si>
  <si>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</si>
  <si>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</si>
  <si>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</si>
  <si>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</si>
  <si>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</si>
  <si>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</si>
  <si>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</si>
  <si>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</si>
  <si>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</si>
  <si>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</si>
  <si>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</si>
  <si>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</si>
  <si>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</si>
  <si>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</si>
  <si>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</si>
  <si>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</si>
  <si>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</si>
  <si>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</si>
  <si>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</si>
  <si>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</si>
  <si>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</si>
  <si>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</si>
  <si>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</si>
  <si>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</si>
  <si>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</si>
  <si>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</si>
  <si>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</si>
  <si>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</si>
  <si>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</si>
  <si>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</si>
  <si>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</si>
  <si>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</si>
  <si>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</si>
  <si>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</si>
  <si>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</si>
  <si>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</si>
  <si>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</si>
  <si>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</si>
  <si>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</si>
  <si>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</si>
  <si>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</si>
  <si>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</si>
  <si>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</si>
  <si>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</si>
  <si>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</si>
  <si>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</si>
  <si>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</si>
  <si>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</si>
  <si>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</si>
  <si>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</si>
  <si>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</si>
  <si>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</si>
  <si>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</si>
  <si>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</si>
  <si>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</si>
  <si>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</si>
  <si>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</si>
  <si>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</si>
  <si>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</si>
  <si>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</si>
  <si>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</si>
  <si>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</si>
  <si>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</si>
  <si>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</si>
  <si>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</si>
  <si>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</si>
  <si>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</si>
  <si>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</si>
  <si>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</si>
  <si>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</si>
  <si>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</si>
  <si>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</si>
  <si>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</si>
  <si>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</si>
  <si>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</si>
  <si>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</si>
  <si>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</si>
  <si>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</si>
  <si>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</si>
  <si>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</si>
  <si>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</si>
  <si>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</si>
  <si>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</si>
  <si>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</si>
  <si>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</si>
  <si>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</si>
  <si>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</si>
  <si>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</si>
  <si>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</si>
  <si>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</si>
  <si>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</si>
  <si>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</si>
  <si>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</si>
  <si>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</si>
  <si>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</si>
  <si>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</si>
  <si>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</si>
  <si>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</si>
  <si>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</si>
  <si>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</si>
  <si>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</si>
  <si>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</si>
  <si>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</si>
  <si>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</si>
  <si>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</si>
  <si>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</si>
  <si>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</si>
  <si>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</si>
  <si>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</si>
  <si>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</si>
  <si>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</si>
  <si>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</si>
  <si>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</si>
  <si>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</si>
  <si>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</si>
  <si>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</si>
  <si>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</si>
  <si>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</si>
  <si>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</si>
  <si>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</si>
  <si>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</si>
  <si>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</si>
  <si>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</si>
  <si>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</si>
  <si>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</si>
  <si>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</si>
  <si>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</si>
  <si>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</si>
  <si>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</si>
  <si>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</si>
  <si>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</si>
  <si>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</si>
  <si>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</si>
  <si>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</si>
  <si>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</si>
  <si>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</si>
  <si>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</si>
  <si>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</si>
  <si>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</si>
  <si>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</si>
  <si>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</si>
  <si>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</si>
  <si>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</si>
  <si>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</si>
  <si>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</si>
  <si>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</si>
  <si>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</si>
  <si>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</si>
  <si>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</si>
  <si>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</si>
  <si>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</si>
  <si>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</si>
  <si>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</si>
  <si>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</si>
  <si>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</si>
  <si>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</si>
  <si>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</si>
  <si>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</si>
  <si>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</si>
  <si>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</si>
  <si>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</si>
  <si>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</si>
  <si>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</si>
  <si>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</si>
  <si>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</si>
  <si>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</si>
  <si>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</si>
  <si>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</si>
  <si>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</si>
  <si>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</si>
  <si>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</si>
  <si>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</si>
  <si>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</si>
  <si>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</si>
  <si>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</si>
  <si>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</si>
  <si>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</si>
  <si>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</si>
  <si>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</si>
  <si>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</si>
  <si>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</si>
  <si>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</si>
  <si>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</si>
  <si>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</si>
  <si>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</si>
  <si>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</si>
  <si>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</si>
  <si>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</si>
  <si>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</si>
  <si>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</si>
  <si>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</si>
  <si>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</si>
  <si>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</si>
  <si>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</si>
  <si>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</si>
  <si>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</si>
  <si>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</si>
  <si>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</si>
  <si>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</si>
  <si>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</si>
  <si>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</si>
  <si>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</si>
  <si>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</si>
  <si>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</si>
  <si>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</si>
  <si>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</si>
  <si>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</si>
  <si>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</si>
  <si>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</si>
  <si>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</si>
  <si>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</si>
  <si>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</si>
  <si>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</si>
  <si>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</si>
  <si>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</si>
  <si>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</si>
  <si>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</si>
  <si>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</si>
  <si>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</si>
  <si>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</si>
  <si>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</si>
  <si>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</si>
  <si>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</si>
  <si>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</si>
  <si>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</si>
  <si>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</si>
  <si>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</si>
  <si>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</si>
  <si>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</si>
  <si>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</si>
  <si>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</si>
  <si>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</si>
  <si>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</si>
  <si>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</si>
  <si>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</si>
  <si>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</si>
  <si>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</si>
  <si>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</si>
  <si>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</si>
  <si>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</si>
  <si>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</si>
  <si>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</si>
  <si>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</si>
  <si>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</si>
  <si>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</si>
  <si>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</si>
  <si>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</si>
  <si>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</si>
  <si>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</si>
  <si>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</si>
  <si>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</si>
  <si>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</si>
  <si>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</si>
  <si>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</si>
  <si>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</si>
  <si>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</si>
  <si>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</si>
  <si>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</si>
  <si>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</si>
  <si>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</si>
  <si>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</si>
  <si>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</si>
  <si>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</si>
  <si>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</si>
  <si>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</si>
  <si>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</si>
  <si>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</si>
  <si>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</si>
  <si>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</si>
  <si>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</si>
  <si>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</si>
  <si>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</si>
  <si>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</si>
  <si>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</si>
  <si>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</si>
  <si>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</si>
  <si>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</si>
  <si>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</si>
  <si>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</si>
  <si>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</si>
  <si>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</si>
  <si>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</si>
  <si>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</si>
  <si>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</si>
  <si>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</si>
  <si>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</si>
  <si>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</si>
  <si>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</si>
  <si>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</si>
  <si>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</si>
  <si>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</si>
  <si>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</si>
  <si>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</si>
  <si>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</si>
  <si>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</si>
  <si>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</si>
  <si>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</si>
  <si>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</si>
  <si>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</si>
  <si>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</si>
  <si>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</si>
  <si>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</si>
  <si>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</si>
  <si>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</si>
  <si>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</si>
  <si>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</si>
  <si>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</si>
  <si>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</si>
  <si>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</si>
  <si>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</si>
  <si>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</si>
  <si>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</si>
  <si>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</si>
  <si>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</si>
  <si>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</si>
  <si>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</si>
  <si>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</si>
  <si>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</si>
  <si>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</si>
  <si>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</si>
  <si>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</si>
  <si>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</si>
  <si>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</si>
  <si>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</si>
  <si>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</si>
  <si>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</si>
  <si>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</si>
  <si>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</si>
  <si>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</si>
  <si>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</si>
  <si>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</si>
  <si>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</si>
  <si>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</si>
  <si>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</si>
  <si>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</si>
  <si>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</si>
  <si>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</si>
  <si>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</si>
  <si>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</si>
  <si>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</si>
  <si>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</si>
  <si>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</si>
  <si>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</si>
  <si>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</si>
  <si>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</si>
  <si>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</si>
  <si>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</si>
  <si>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</si>
  <si>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</si>
  <si>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</si>
  <si>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</si>
  <si>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</si>
  <si>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</si>
  <si>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</si>
  <si>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</si>
  <si>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</si>
  <si>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</si>
  <si>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</si>
  <si>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</si>
  <si>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</si>
  <si>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</si>
  <si>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</si>
  <si>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</si>
  <si>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</si>
  <si>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</si>
  <si>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</si>
  <si>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</si>
  <si>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</si>
  <si>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</si>
  <si>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</si>
  <si>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</si>
  <si>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</si>
  <si>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</si>
  <si>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</si>
  <si>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</si>
  <si>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</si>
  <si>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</si>
  <si>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</si>
  <si>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</si>
  <si>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</si>
  <si>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</si>
  <si>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</si>
  <si>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</si>
  <si>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</si>
  <si>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</si>
  <si>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</si>
  <si>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</si>
  <si>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</si>
  <si>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</si>
  <si>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</si>
  <si>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</si>
  <si>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</si>
  <si>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</si>
  <si>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</si>
  <si>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</si>
  <si>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</si>
  <si>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</si>
  <si>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</si>
  <si>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</si>
  <si>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</si>
  <si>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</si>
  <si>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</si>
  <si>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</si>
  <si>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</si>
  <si>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</si>
  <si>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</si>
  <si>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</si>
  <si>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</si>
  <si>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</si>
  <si>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</si>
  <si>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</si>
  <si>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</si>
  <si>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</si>
  <si>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</si>
  <si>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</si>
  <si>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</si>
  <si>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</si>
  <si>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</si>
  <si>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</si>
  <si>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</si>
  <si>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</si>
  <si>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</si>
  <si>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</si>
  <si>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</si>
  <si>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</si>
  <si>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</si>
  <si>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</si>
  <si>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</si>
  <si>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</si>
  <si>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</si>
  <si>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</si>
  <si>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</si>
  <si>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</si>
  <si>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</si>
  <si>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</si>
  <si>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</si>
  <si>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</si>
  <si>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</si>
  <si>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</si>
  <si>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</si>
  <si>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</si>
  <si>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</si>
  <si>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</si>
  <si>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</si>
  <si>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</si>
  <si>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</si>
  <si>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</si>
  <si>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</si>
  <si>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</si>
  <si>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</si>
  <si>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</si>
  <si>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</si>
  <si>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</si>
  <si>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</si>
  <si>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</si>
  <si>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</si>
  <si>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</si>
  <si>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</si>
  <si>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</si>
  <si>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</si>
  <si>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</si>
  <si>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</si>
  <si>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</si>
  <si>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</si>
  <si>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</si>
  <si>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</si>
  <si>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</si>
  <si>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</si>
  <si>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</si>
  <si>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</si>
  <si>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</si>
  <si>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</si>
  <si>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</si>
  <si>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</si>
  <si>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</si>
  <si>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</si>
  <si>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</si>
  <si>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</si>
  <si>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</si>
  <si>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</si>
  <si>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</si>
  <si>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</si>
  <si>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</si>
  <si>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</si>
  <si>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</si>
  <si>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</si>
  <si>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</si>
  <si>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</si>
  <si>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</si>
  <si>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</si>
  <si>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</si>
  <si>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</si>
  <si>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</si>
  <si>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</si>
  <si>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</si>
  <si>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</si>
  <si>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</si>
  <si>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</si>
  <si>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</si>
  <si>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</si>
  <si>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</si>
  <si>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</si>
  <si>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</si>
  <si>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</si>
  <si>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</si>
  <si>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</si>
  <si>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</si>
  <si>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</si>
  <si>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</si>
  <si>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</si>
  <si>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</si>
  <si>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</si>
  <si>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</si>
  <si>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</si>
  <si>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</si>
  <si>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</si>
  <si>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</si>
  <si>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</si>
  <si>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</si>
  <si>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</si>
  <si>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</si>
  <si>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</si>
  <si>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</si>
  <si>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</si>
  <si>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</si>
  <si>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</si>
  <si>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</si>
  <si>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</si>
  <si>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</si>
  <si>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</si>
  <si>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</si>
  <si>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</si>
  <si>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</si>
  <si>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</si>
  <si>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</si>
  <si>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</si>
  <si>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</si>
  <si>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</si>
  <si>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</si>
  <si>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</si>
  <si>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</si>
  <si>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</si>
  <si>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</si>
  <si>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</si>
  <si>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</si>
  <si>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</si>
  <si>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</si>
  <si>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</si>
  <si>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</si>
  <si>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</si>
  <si>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</si>
  <si>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</si>
  <si>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</si>
  <si>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</si>
  <si>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</si>
  <si>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</si>
  <si>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</si>
  <si>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</si>
  <si>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</si>
  <si>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</si>
  <si>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</si>
  <si>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</si>
  <si>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</si>
  <si>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</si>
  <si>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</si>
  <si>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</si>
  <si>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</si>
  <si>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</si>
  <si>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</si>
  <si>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</si>
  <si>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</si>
  <si>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</si>
  <si>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</si>
  <si>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</si>
  <si>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</si>
  <si>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</si>
  <si>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</si>
  <si>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</si>
  <si>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</si>
  <si>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</si>
  <si>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</si>
  <si>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</si>
  <si>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</si>
  <si>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</si>
  <si>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</si>
  <si>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</si>
  <si>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</si>
  <si>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</si>
  <si>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</si>
  <si>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</si>
  <si>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</si>
  <si>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</si>
  <si>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</si>
  <si>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</si>
  <si>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</si>
  <si>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</si>
  <si>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</si>
  <si>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</si>
  <si>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</si>
  <si>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</si>
  <si>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</si>
  <si>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</si>
  <si>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</si>
  <si>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</si>
  <si>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</si>
  <si>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</si>
  <si>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</si>
  <si>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</si>
  <si>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</si>
  <si>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</si>
  <si>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</si>
  <si>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</si>
  <si>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</si>
  <si>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</si>
  <si>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</si>
  <si>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</si>
  <si>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</si>
  <si>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</si>
  <si>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</si>
  <si>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</si>
  <si>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</si>
  <si>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</si>
  <si>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</si>
  <si>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</si>
  <si>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</si>
  <si>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</si>
  <si>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</si>
  <si>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</si>
  <si>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</si>
  <si>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</si>
  <si>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</si>
  <si>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</si>
  <si>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</si>
  <si>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</si>
  <si>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</si>
  <si>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</si>
  <si>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</si>
  <si>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</si>
  <si>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</si>
  <si>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</si>
  <si>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</si>
  <si>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</si>
  <si>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</si>
  <si>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</si>
  <si>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</si>
  <si>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</si>
  <si>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</si>
  <si>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</si>
  <si>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</si>
  <si>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</si>
  <si>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</si>
  <si>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</si>
  <si>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</si>
  <si>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</si>
  <si>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</si>
  <si>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</si>
  <si>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</si>
  <si>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</si>
  <si>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</si>
  <si>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</si>
  <si>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</si>
  <si>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</si>
  <si>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</si>
  <si>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</si>
  <si>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</si>
  <si>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</si>
  <si>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</si>
  <si>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</si>
  <si>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</si>
  <si>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</si>
  <si>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</si>
  <si>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</si>
  <si>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</si>
  <si>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</si>
  <si>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</si>
  <si>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</si>
  <si>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</si>
  <si>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</si>
  <si>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</si>
  <si>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</si>
  <si>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</si>
  <si>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</si>
  <si>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</si>
  <si>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</si>
  <si>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</si>
  <si>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</si>
  <si>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</si>
  <si>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</si>
  <si>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</si>
  <si>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</si>
  <si>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</si>
  <si>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</si>
  <si>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</si>
  <si>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</si>
  <si>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</si>
  <si>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</si>
  <si>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</si>
  <si>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</si>
  <si>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</si>
  <si>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</si>
  <si>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</si>
  <si>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</si>
  <si>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</si>
  <si>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</si>
  <si>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</si>
  <si>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</si>
  <si>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</si>
  <si>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</si>
  <si>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</si>
  <si>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</si>
  <si>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</si>
  <si>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</si>
  <si>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</si>
  <si>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</si>
  <si>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</si>
  <si>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</si>
  <si>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</si>
  <si>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</si>
  <si>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</si>
  <si>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</si>
  <si>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</si>
  <si>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</si>
  <si>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</si>
  <si>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</si>
  <si>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</si>
  <si>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</si>
  <si>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</si>
  <si>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</si>
  <si>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</si>
  <si>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</si>
  <si>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</si>
  <si>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</si>
  <si>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</si>
  <si>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</si>
  <si>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</si>
  <si>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</si>
  <si>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</si>
  <si>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</si>
  <si>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</si>
  <si>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</si>
  <si>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</si>
  <si>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</si>
  <si>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</si>
  <si>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</si>
  <si>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</si>
  <si>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</si>
  <si>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</si>
  <si>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</si>
  <si>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</si>
  <si>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</si>
  <si>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</si>
  <si>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</si>
  <si>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</si>
  <si>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</si>
  <si>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</si>
  <si>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</si>
  <si>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</si>
  <si>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</si>
  <si>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</si>
  <si>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</si>
  <si>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</si>
  <si>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</si>
  <si>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</si>
  <si>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</si>
  <si>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</si>
  <si>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</si>
  <si>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</si>
  <si>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</si>
  <si>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</si>
  <si>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</si>
  <si>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</si>
  <si>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</si>
  <si>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</si>
  <si>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</si>
  <si>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</si>
  <si>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</si>
  <si>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</si>
  <si>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</si>
  <si>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</si>
  <si>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</si>
  <si>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</si>
  <si>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</si>
  <si>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</si>
  <si>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</si>
  <si>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</si>
  <si>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</si>
  <si>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</si>
  <si>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</si>
  <si>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</si>
  <si>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</si>
  <si>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</si>
  <si>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</si>
  <si>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</si>
  <si>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</si>
  <si>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</si>
  <si>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</si>
  <si>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</si>
  <si>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</si>
  <si>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</si>
  <si>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</si>
  <si>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</si>
  <si>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</si>
  <si>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</si>
  <si>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</si>
  <si>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</si>
  <si>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</si>
  <si>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</si>
  <si>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</si>
  <si>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</si>
  <si>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</si>
  <si>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</si>
  <si>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</si>
  <si>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</si>
  <si>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</si>
  <si>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</si>
  <si>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</si>
  <si>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</si>
  <si>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</si>
  <si>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</si>
  <si>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</si>
  <si>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</si>
  <si>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</si>
  <si>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</si>
  <si>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</si>
  <si>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</si>
  <si>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</si>
  <si>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</si>
  <si>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</si>
  <si>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</si>
  <si>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</si>
  <si>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</si>
  <si>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</si>
  <si>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</si>
  <si>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</si>
  <si>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</si>
  <si>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</si>
  <si>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</si>
  <si>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</si>
  <si>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</si>
  <si>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</si>
  <si>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</si>
  <si>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</si>
  <si>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</si>
  <si>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</si>
  <si>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</si>
  <si>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</si>
  <si>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</si>
  <si>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</si>
  <si>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</si>
  <si>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</si>
  <si>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</si>
  <si>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</si>
  <si>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</si>
  <si>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</si>
  <si>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</si>
  <si>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</si>
  <si>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</si>
  <si>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</si>
  <si>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</si>
  <si>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</si>
  <si>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</si>
  <si>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</si>
  <si>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</si>
  <si>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</si>
  <si>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</si>
  <si>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</si>
  <si>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</si>
  <si>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</si>
  <si>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</si>
  <si>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</si>
  <si>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</si>
  <si>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</si>
  <si>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</si>
  <si>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</si>
  <si>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</si>
  <si>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</si>
  <si>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</si>
  <si>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</si>
  <si>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</si>
  <si>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</si>
  <si>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</si>
  <si>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</si>
  <si>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</si>
  <si>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</si>
  <si>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</si>
  <si>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</si>
  <si>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</si>
  <si>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</si>
  <si>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</si>
  <si>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</si>
  <si>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</si>
  <si>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</si>
  <si>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</si>
  <si>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</si>
  <si>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</si>
  <si>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</si>
  <si>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</si>
  <si>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</si>
  <si>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</si>
  <si>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</si>
  <si>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</si>
  <si>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</si>
  <si>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</si>
  <si>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</si>
  <si>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</si>
  <si>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</si>
  <si>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</si>
  <si>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</si>
  <si>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</si>
  <si>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</si>
  <si>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</si>
  <si>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</si>
  <si>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</si>
  <si>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</si>
  <si>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</si>
  <si>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</si>
  <si>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</si>
  <si>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</si>
  <si>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</si>
  <si>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</si>
  <si>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</si>
  <si>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</si>
  <si>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</si>
  <si>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</si>
  <si>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</si>
  <si>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</si>
  <si>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</si>
  <si>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</si>
  <si>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</si>
  <si>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</si>
  <si>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</si>
  <si>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</si>
  <si>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</si>
  <si>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</si>
  <si>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</si>
  <si>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</si>
  <si>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</si>
  <si>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</si>
  <si>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</si>
  <si>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</si>
  <si>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</si>
  <si>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</si>
  <si>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</si>
  <si>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</si>
  <si>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</si>
  <si>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</si>
  <si>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</si>
  <si>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</si>
  <si>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</si>
  <si>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</si>
  <si>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</si>
  <si>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</si>
  <si>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</si>
  <si>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</si>
  <si>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</si>
  <si>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</si>
  <si>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</si>
  <si>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</si>
  <si>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</si>
  <si>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</si>
  <si>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</si>
  <si>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</si>
  <si>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</si>
  <si>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</si>
  <si>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</si>
  <si>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</si>
  <si>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</si>
  <si>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</si>
  <si>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</si>
  <si>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</si>
  <si>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</si>
  <si>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</si>
  <si>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</si>
  <si>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</si>
  <si>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</si>
  <si>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</si>
  <si>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</si>
  <si>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</si>
  <si>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</si>
  <si>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</si>
  <si>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</si>
  <si>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</si>
  <si>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</si>
  <si>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</si>
  <si>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</si>
  <si>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</si>
  <si>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</si>
  <si>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</si>
  <si>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</si>
  <si>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</si>
  <si>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</si>
  <si>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</si>
  <si>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</si>
  <si>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</si>
  <si>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</si>
  <si>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</si>
  <si>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</si>
  <si>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</si>
  <si>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</si>
  <si>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</si>
  <si>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</si>
  <si>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</si>
  <si>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</si>
  <si>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</si>
  <si>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</si>
  <si>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</si>
  <si>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</si>
  <si>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</si>
  <si>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</si>
  <si>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</si>
  <si>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</si>
  <si>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</si>
  <si>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</si>
  <si>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</si>
  <si>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</si>
  <si>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</si>
  <si>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</si>
  <si>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</si>
  <si>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</si>
  <si>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</si>
  <si>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</si>
  <si>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</si>
  <si>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</si>
  <si>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</si>
  <si>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</si>
  <si>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</si>
  <si>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</si>
  <si>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</si>
  <si>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</si>
  <si>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</si>
  <si>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</si>
  <si>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</si>
  <si>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</si>
  <si>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</si>
  <si>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</si>
  <si>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</si>
  <si>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</si>
  <si>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</si>
  <si>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</si>
  <si>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</si>
  <si>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</si>
  <si>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</si>
  <si>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</si>
  <si>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</si>
  <si>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</si>
  <si>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</si>
  <si>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</si>
  <si>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</si>
  <si>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</si>
  <si>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</si>
  <si>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</si>
  <si>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</si>
  <si>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</si>
  <si>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</si>
  <si>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</si>
  <si>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</si>
  <si>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</si>
  <si>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</si>
  <si>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</si>
  <si>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</si>
  <si>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</si>
  <si>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</si>
  <si>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</si>
  <si>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</si>
  <si>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</si>
  <si>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</si>
  <si>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</si>
  <si>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</si>
  <si>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</si>
  <si>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</si>
  <si>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</si>
  <si>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</si>
  <si>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</si>
  <si>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</si>
  <si>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</si>
  <si>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</si>
  <si>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</si>
  <si>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</si>
  <si>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</si>
  <si>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</si>
  <si>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</si>
  <si>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</si>
  <si>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</si>
  <si>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</si>
  <si>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</si>
  <si>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</si>
  <si>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</si>
  <si>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</si>
  <si>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</si>
  <si>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</si>
  <si>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</si>
  <si>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</si>
  <si>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</si>
  <si>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</si>
  <si>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</si>
  <si>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</si>
  <si>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</si>
  <si>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</si>
  <si>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</si>
  <si>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</si>
  <si>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</si>
  <si>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</si>
  <si>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</si>
  <si>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</si>
  <si>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</si>
  <si>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</si>
  <si>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</si>
  <si>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</si>
  <si>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</si>
  <si>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</si>
  <si>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</si>
  <si>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</si>
  <si>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</si>
  <si>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</si>
  <si>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</si>
  <si>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</si>
  <si>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</si>
  <si>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</si>
  <si>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</si>
  <si>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</si>
  <si>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</si>
  <si>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</si>
  <si>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</si>
  <si>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</si>
  <si>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</si>
  <si>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</si>
  <si>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</si>
  <si>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</si>
  <si>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</si>
  <si>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</si>
  <si>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</si>
  <si>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</si>
  <si>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</si>
  <si>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</si>
  <si>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</si>
  <si>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</si>
  <si>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</si>
  <si>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</si>
  <si>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</si>
  <si>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</si>
  <si>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</si>
  <si>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</si>
  <si>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</si>
  <si>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</si>
  <si>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</si>
  <si>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</si>
  <si>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</si>
  <si>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</si>
  <si>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</si>
  <si>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</si>
  <si>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</si>
  <si>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</si>
  <si>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</si>
  <si>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</si>
  <si>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</si>
  <si>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</si>
  <si>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</si>
  <si>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</si>
  <si>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</si>
  <si>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</si>
  <si>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</si>
  <si>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</si>
  <si>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</si>
  <si>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</si>
  <si>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</si>
  <si>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</si>
  <si>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</si>
  <si>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</si>
  <si>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</si>
  <si>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</si>
  <si>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</si>
  <si>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</si>
  <si>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</si>
  <si>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</si>
  <si>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</si>
  <si>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</si>
  <si>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</si>
  <si>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</si>
  <si>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</si>
  <si>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</si>
  <si>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</si>
  <si>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</si>
  <si>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</si>
  <si>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</si>
  <si>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</si>
  <si>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</si>
  <si>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</si>
  <si>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</si>
  <si>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</si>
  <si>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</si>
  <si>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</si>
  <si>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</si>
  <si>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</si>
  <si>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</si>
  <si>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</si>
  <si>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</si>
  <si>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</si>
  <si>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</si>
  <si>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</si>
  <si>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</si>
  <si>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</si>
  <si>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</si>
  <si>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</si>
  <si>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</si>
  <si>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</si>
  <si>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</si>
  <si>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</si>
  <si>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</si>
  <si>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</si>
  <si>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</si>
  <si>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</si>
  <si>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</si>
  <si>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</si>
  <si>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</si>
  <si>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</si>
  <si>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</si>
  <si>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</si>
  <si>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</si>
  <si>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</si>
  <si>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</si>
  <si>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</si>
  <si>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</si>
  <si>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</si>
  <si>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</si>
  <si>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</si>
  <si>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</si>
  <si>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</si>
  <si>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</si>
  <si>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</si>
  <si>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</si>
  <si>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</si>
  <si>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</si>
  <si>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</si>
  <si>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</si>
  <si>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</si>
  <si>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</si>
  <si>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</si>
  <si>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</si>
  <si>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</si>
  <si>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</si>
  <si>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</si>
  <si>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</si>
  <si>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</si>
  <si>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</si>
  <si>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</si>
  <si>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</si>
  <si>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</si>
  <si>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</si>
  <si>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</si>
  <si>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</si>
  <si>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</si>
  <si>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</si>
  <si>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</si>
  <si>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</si>
  <si>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</si>
  <si>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</si>
  <si>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</si>
  <si>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</si>
  <si>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</si>
  <si>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</si>
  <si>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</si>
  <si>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</si>
  <si>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</si>
  <si>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</si>
  <si>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</si>
  <si>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</si>
  <si>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</si>
  <si>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</si>
  <si>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</si>
  <si>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</si>
  <si>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</si>
  <si>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</si>
  <si>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</si>
  <si>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</si>
  <si>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</si>
  <si>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</si>
  <si>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</si>
  <si>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</si>
  <si>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</si>
  <si>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</si>
  <si>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</si>
  <si>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</si>
  <si>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</si>
  <si>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</si>
  <si>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</si>
  <si>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</si>
  <si>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</si>
  <si>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</si>
  <si>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</si>
  <si>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</si>
  <si>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</si>
  <si>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</si>
  <si>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</si>
  <si>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</si>
  <si>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</si>
  <si>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</si>
  <si>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</si>
  <si>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</si>
  <si>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</si>
  <si>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</si>
  <si>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</si>
  <si>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</si>
  <si>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</si>
  <si>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</si>
  <si>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</si>
  <si>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</si>
  <si>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</si>
  <si>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</si>
  <si>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</si>
  <si>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</si>
  <si>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</si>
  <si>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</si>
  <si>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</si>
  <si>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</si>
  <si>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</si>
  <si>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</si>
  <si>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</si>
  <si>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</si>
  <si>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</si>
  <si>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</si>
  <si>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</si>
  <si>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</si>
  <si>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</si>
  <si>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</si>
  <si>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</si>
  <si>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</si>
  <si>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</si>
  <si>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</si>
  <si>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</si>
  <si>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</si>
  <si>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</si>
  <si>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</si>
  <si>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</si>
  <si>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</si>
  <si>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</si>
  <si>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</si>
  <si>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</si>
  <si>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</si>
  <si>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</si>
  <si>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</si>
  <si>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</si>
  <si>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</si>
  <si>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</si>
  <si>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</si>
  <si>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</si>
  <si>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</si>
  <si>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</si>
  <si>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</si>
  <si>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</si>
  <si>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</si>
  <si>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</si>
  <si>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</si>
  <si>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</si>
  <si>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</si>
  <si>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</si>
  <si>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</si>
  <si>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</si>
  <si>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</si>
  <si>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</si>
  <si>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</si>
  <si>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</si>
  <si>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</si>
  <si>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</si>
  <si>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</si>
  <si>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</si>
  <si>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</si>
  <si>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</si>
  <si>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</si>
  <si>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</si>
  <si>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</si>
  <si>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</si>
  <si>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</si>
  <si>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</si>
  <si>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</si>
  <si>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</si>
  <si>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</si>
  <si>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</si>
  <si>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</si>
  <si>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</si>
  <si>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</si>
  <si>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</si>
  <si>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</si>
  <si>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</si>
  <si>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</si>
  <si>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</si>
  <si>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</si>
  <si>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</si>
  <si>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</si>
  <si>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</si>
  <si>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</si>
  <si>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</si>
  <si>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</si>
  <si>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</si>
  <si>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</si>
  <si>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</si>
  <si>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</si>
  <si>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</si>
  <si>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</si>
  <si>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</si>
  <si>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</si>
  <si>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</si>
  <si>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</si>
  <si>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</si>
  <si>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</si>
  <si>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</si>
  <si>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</si>
  <si>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</si>
  <si>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</si>
  <si>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</si>
  <si>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</si>
  <si>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</si>
  <si>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</si>
  <si>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</si>
  <si>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</si>
  <si>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</si>
  <si>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</si>
  <si>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</si>
  <si>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</si>
  <si>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</si>
  <si>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</si>
  <si>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</si>
  <si>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</si>
  <si>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</si>
  <si>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</si>
  <si>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</si>
  <si>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</si>
  <si>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</si>
  <si>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</si>
  <si>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</si>
  <si>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</si>
  <si>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</si>
  <si>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</si>
  <si>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</si>
  <si>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</si>
  <si>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</si>
  <si>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</si>
  <si>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</si>
  <si>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</si>
  <si>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</si>
  <si>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</si>
  <si>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</si>
  <si>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</si>
  <si>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</si>
  <si>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</si>
  <si>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</si>
  <si>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</si>
  <si>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</si>
  <si>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</si>
  <si>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</si>
  <si>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</si>
  <si>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</si>
  <si>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</si>
  <si>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</si>
  <si>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</si>
  <si>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</si>
  <si>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</si>
  <si>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</si>
  <si>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</si>
  <si>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</si>
  <si>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</si>
  <si>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</si>
  <si>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</si>
  <si>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</si>
  <si>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</si>
  <si>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</si>
  <si>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</si>
  <si>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</si>
  <si>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</si>
  <si>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</si>
  <si>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</si>
  <si>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</si>
  <si>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</si>
  <si>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</si>
  <si>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</si>
  <si>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</si>
  <si>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</si>
  <si>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</si>
  <si>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</si>
  <si>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</si>
  <si>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</si>
  <si>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</si>
  <si>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</si>
  <si>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</si>
  <si>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</si>
  <si>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</si>
  <si>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</si>
  <si>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</si>
  <si>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</si>
  <si>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</si>
  <si>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</si>
  <si>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</si>
  <si>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</si>
  <si>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</si>
  <si>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</si>
  <si>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</si>
  <si>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</si>
  <si>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</si>
  <si>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</si>
  <si>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</si>
  <si>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</si>
  <si>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</si>
  <si>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</si>
  <si>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</si>
  <si>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</si>
  <si>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</si>
  <si>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</si>
  <si>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</si>
  <si>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</si>
  <si>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</si>
  <si>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</si>
  <si>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</si>
  <si>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</si>
  <si>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</si>
  <si>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</si>
  <si>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</si>
  <si>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</si>
  <si>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</si>
  <si>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</si>
  <si>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</si>
  <si>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</si>
  <si>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</si>
  <si>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</si>
  <si>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</si>
  <si>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</si>
  <si>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</si>
  <si>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</si>
  <si>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</si>
  <si>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</si>
  <si>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</si>
  <si>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</si>
  <si>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</si>
  <si>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</si>
  <si>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</si>
  <si>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</si>
  <si>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</si>
  <si>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</si>
  <si>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</si>
  <si>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</si>
  <si>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</si>
  <si>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</si>
  <si>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</si>
  <si>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</si>
  <si>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</si>
  <si>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</si>
  <si>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</si>
  <si>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</si>
  <si>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</si>
  <si>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</si>
  <si>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</si>
  <si>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</si>
  <si>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</si>
  <si>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</si>
  <si>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</si>
  <si>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</si>
  <si>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</si>
  <si>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</si>
  <si>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</si>
  <si>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</si>
  <si>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</si>
  <si>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</si>
  <si>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</si>
  <si>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</si>
  <si>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</si>
  <si>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</si>
  <si>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</si>
  <si>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</si>
  <si>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</si>
  <si>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</si>
  <si>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</si>
  <si>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</si>
  <si>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</si>
  <si>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</si>
  <si>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</si>
  <si>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</si>
  <si>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</si>
  <si>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</si>
  <si>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</si>
  <si>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</si>
  <si>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</si>
  <si>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</si>
  <si>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</si>
  <si>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</si>
  <si>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</si>
  <si>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</si>
  <si>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</si>
  <si>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</si>
  <si>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</si>
  <si>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</si>
  <si>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</si>
  <si>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</si>
  <si>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</si>
  <si>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</si>
  <si>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</si>
  <si>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</si>
  <si>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</si>
  <si>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</si>
  <si>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</si>
  <si>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</si>
  <si>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</si>
  <si>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</si>
  <si>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</si>
  <si>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</si>
  <si>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</si>
  <si>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</si>
  <si>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</si>
  <si>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</si>
  <si>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</si>
  <si>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</si>
  <si>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</si>
  <si>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</si>
  <si>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</si>
  <si>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</si>
  <si>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</si>
  <si>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</si>
  <si>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</si>
  <si>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</si>
  <si>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</si>
  <si>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</si>
  <si>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</si>
  <si>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</si>
  <si>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</si>
  <si>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</si>
  <si>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</si>
  <si>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</si>
  <si>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</si>
  <si>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</si>
  <si>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</si>
  <si>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</si>
  <si>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</si>
  <si>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</si>
  <si>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</si>
  <si>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</si>
  <si>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</si>
  <si>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</si>
  <si>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</si>
  <si>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</si>
  <si>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</si>
  <si>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</si>
  <si>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</si>
  <si>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</si>
  <si>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</si>
  <si>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</si>
  <si>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</si>
  <si>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</si>
  <si>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</si>
  <si>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</si>
  <si>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</si>
  <si>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</si>
  <si>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</si>
  <si>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</si>
  <si>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</si>
  <si>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</si>
  <si>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</si>
  <si>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</si>
  <si>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</si>
  <si>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</si>
  <si>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</si>
  <si>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</si>
  <si>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</si>
  <si>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</si>
  <si>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</si>
  <si>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</si>
  <si>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</si>
  <si>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</si>
  <si>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</si>
  <si>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</si>
  <si>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</si>
  <si>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</si>
  <si>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</si>
  <si>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</si>
  <si>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</si>
  <si>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</si>
  <si>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</si>
  <si>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</si>
  <si>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</si>
  <si>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</si>
  <si>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</si>
  <si>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</si>
  <si>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</si>
  <si>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</si>
  <si>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</si>
  <si>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</si>
  <si>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</si>
  <si>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</si>
  <si>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</si>
  <si>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</si>
  <si>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</si>
  <si>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</si>
  <si>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</si>
  <si>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</si>
  <si>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</si>
  <si>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</si>
  <si>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</si>
  <si>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</si>
  <si>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</si>
  <si>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</si>
  <si>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</si>
  <si>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</si>
  <si>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</si>
  <si>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</si>
  <si>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</si>
  <si>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</si>
  <si>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</si>
  <si>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</si>
  <si>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</si>
  <si>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</si>
  <si>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</si>
  <si>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</si>
  <si>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</si>
  <si>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</si>
  <si>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</si>
  <si>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</si>
  <si>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</si>
  <si>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</si>
  <si>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</si>
  <si>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</si>
  <si>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</si>
  <si>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</si>
  <si>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</si>
  <si>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</si>
  <si>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</si>
  <si>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</si>
  <si>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</si>
  <si>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</si>
  <si>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</si>
  <si>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</si>
  <si>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</si>
  <si>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</si>
  <si>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</si>
  <si>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</si>
  <si>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</si>
  <si>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</si>
  <si>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</si>
  <si>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</si>
  <si>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</si>
  <si>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</si>
  <si>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</si>
  <si>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</si>
  <si>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</si>
  <si>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</si>
  <si>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</si>
  <si>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</si>
  <si>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</si>
  <si>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</si>
  <si>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</si>
  <si>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</si>
  <si>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</si>
  <si>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</si>
  <si>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</si>
  <si>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</si>
  <si>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</si>
  <si>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</si>
  <si>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</si>
  <si>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</si>
  <si>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</si>
  <si>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</si>
  <si>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</si>
  <si>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</si>
  <si>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</si>
  <si>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</si>
  <si>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</si>
  <si>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</si>
  <si>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</si>
  <si>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</si>
  <si>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</si>
  <si>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</si>
  <si>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</si>
  <si>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</si>
  <si>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</si>
  <si>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</si>
  <si>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</si>
  <si>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</si>
  <si>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</si>
  <si>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</si>
  <si>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</si>
  <si>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</si>
  <si>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</si>
  <si>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</si>
  <si>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</si>
  <si>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</si>
  <si>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</si>
  <si>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</si>
  <si>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</si>
  <si>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</si>
  <si>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</si>
  <si>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</si>
  <si>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</si>
  <si>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</si>
  <si>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</si>
  <si>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</si>
  <si>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</si>
  <si>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</si>
  <si>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</si>
  <si>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</si>
  <si>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</si>
  <si>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</si>
  <si>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</si>
  <si>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</si>
  <si>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</si>
  <si>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</si>
  <si>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</si>
  <si>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</si>
  <si>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</si>
  <si>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</si>
  <si>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</si>
  <si>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</si>
  <si>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</si>
  <si>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</si>
  <si>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</si>
  <si>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</si>
  <si>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</si>
  <si>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</si>
  <si>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</si>
  <si>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</si>
  <si>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</si>
  <si>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</si>
  <si>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</si>
  <si>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</si>
  <si>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</si>
  <si>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</si>
  <si>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</si>
  <si>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</si>
  <si>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</si>
  <si>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</si>
  <si>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</si>
  <si>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</si>
  <si>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</si>
  <si>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</si>
  <si>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</si>
  <si>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</si>
  <si>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</si>
  <si>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</si>
  <si>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</si>
  <si>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</si>
  <si>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</si>
  <si>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</si>
  <si>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</si>
  <si>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</si>
  <si>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</si>
  <si>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</si>
  <si>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</si>
  <si>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</si>
  <si>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</si>
  <si>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</si>
  <si>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</si>
  <si>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</si>
  <si>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</si>
  <si>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</si>
  <si>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</si>
  <si>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</si>
  <si>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</si>
  <si>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</si>
  <si>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</si>
  <si>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</si>
  <si>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</si>
  <si>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</si>
  <si>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</si>
  <si>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</si>
  <si>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</si>
  <si>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</si>
  <si>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</si>
  <si>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</si>
  <si>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</si>
  <si>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</si>
  <si>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</si>
  <si>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</si>
  <si>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</si>
  <si>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</si>
  <si>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</si>
  <si>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</si>
  <si>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</si>
  <si>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</si>
  <si>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</si>
  <si>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</si>
  <si>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</si>
  <si>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</si>
  <si>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</si>
  <si>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</si>
  <si>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</si>
  <si>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</si>
  <si>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</si>
  <si>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</si>
  <si>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</si>
  <si>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</si>
  <si>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</si>
  <si>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</si>
  <si>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</si>
  <si>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</si>
  <si>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</si>
  <si>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</si>
  <si>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</si>
  <si>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</si>
  <si>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</si>
  <si>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</si>
  <si>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</si>
  <si>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</si>
  <si>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</si>
  <si>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</si>
  <si>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</si>
  <si>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</si>
  <si>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</si>
  <si>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</si>
  <si>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</si>
  <si>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</si>
  <si>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</si>
  <si>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</si>
  <si>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</si>
  <si>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</si>
  <si>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</si>
  <si>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</si>
  <si>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</si>
  <si>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</si>
  <si>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</si>
  <si>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</si>
  <si>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</si>
  <si>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</si>
  <si>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</si>
  <si>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</si>
  <si>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</si>
  <si>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</si>
  <si>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</si>
  <si>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</si>
  <si>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</si>
  <si>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</si>
  <si>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</si>
  <si>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</si>
  <si>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</si>
  <si>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</si>
  <si>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</si>
  <si>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</si>
  <si>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</si>
  <si>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</si>
  <si>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</si>
  <si>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</si>
  <si>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</si>
  <si>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</si>
  <si>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</si>
  <si>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</si>
  <si>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</si>
  <si>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</si>
  <si>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</si>
  <si>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</si>
  <si>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</si>
  <si>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</si>
  <si>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</si>
  <si>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</si>
  <si>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</si>
  <si>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</si>
  <si>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</si>
  <si>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</si>
  <si>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</si>
  <si>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</si>
  <si>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</si>
  <si>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</si>
  <si>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</si>
  <si>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</si>
  <si>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</si>
  <si>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</si>
  <si>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</si>
  <si>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</si>
  <si>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</si>
  <si>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</si>
  <si>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</si>
  <si>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</si>
  <si>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</si>
  <si>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</si>
  <si>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</si>
  <si>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</si>
  <si>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</si>
  <si>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</si>
  <si>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</si>
  <si>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</si>
  <si>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</si>
  <si>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</si>
  <si>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</si>
  <si>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</si>
  <si>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</si>
  <si>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</si>
  <si>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</si>
  <si>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</si>
  <si>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</si>
  <si>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</si>
  <si>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</si>
  <si>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</si>
  <si>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</si>
  <si>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</si>
  <si>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</si>
  <si>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</si>
  <si>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</si>
  <si>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</si>
  <si>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</si>
  <si>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</si>
  <si>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</si>
  <si>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</si>
  <si>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</si>
  <si>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</si>
  <si>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</si>
  <si>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</si>
  <si>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</si>
  <si>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</si>
  <si>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</si>
  <si>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</si>
  <si>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</si>
  <si>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</si>
  <si>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</si>
  <si>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</si>
  <si>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</si>
  <si>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</si>
  <si>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</si>
  <si>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</si>
  <si>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</si>
  <si>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</si>
  <si>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</si>
  <si>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</si>
  <si>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</si>
  <si>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</si>
  <si>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</si>
  <si>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</si>
  <si>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</si>
  <si>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</si>
  <si>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</si>
  <si>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</si>
  <si>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</si>
  <si>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</si>
  <si>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</si>
  <si>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</si>
  <si>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</si>
  <si>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</si>
  <si>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</si>
  <si>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</si>
  <si>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</si>
  <si>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</si>
  <si>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</si>
  <si>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</si>
  <si>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</si>
  <si>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</si>
  <si>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</si>
  <si>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</si>
  <si>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</si>
  <si>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</si>
  <si>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</si>
  <si>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</si>
  <si>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</si>
  <si>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</si>
  <si>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</si>
  <si>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</si>
  <si>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</si>
  <si>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</si>
  <si>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</si>
  <si>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</si>
  <si>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</si>
  <si>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</si>
  <si>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</si>
  <si>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</si>
  <si>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</si>
  <si>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</si>
  <si>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</si>
  <si>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</si>
  <si>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</si>
  <si>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</si>
  <si>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</si>
  <si>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</si>
  <si>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</si>
  <si>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</si>
  <si>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</si>
  <si>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</si>
  <si>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</si>
  <si>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</si>
  <si>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</si>
  <si>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</si>
  <si>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</si>
  <si>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</si>
  <si>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</si>
  <si>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</si>
  <si>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</si>
  <si>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</si>
  <si>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</si>
  <si>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</si>
  <si>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</si>
  <si>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</si>
  <si>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</si>
  <si>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</si>
  <si>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</si>
  <si>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</si>
  <si>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</si>
  <si>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</si>
  <si>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</si>
  <si>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</si>
  <si>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</si>
  <si>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</si>
  <si>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</si>
  <si>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</si>
  <si>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</si>
  <si>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</si>
  <si>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</si>
  <si>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</si>
  <si>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</si>
  <si>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</si>
  <si>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</si>
  <si>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</si>
  <si>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</si>
  <si>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</si>
  <si>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</si>
  <si>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</si>
  <si>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</si>
  <si>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</si>
  <si>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</si>
  <si>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</si>
  <si>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</si>
  <si>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</si>
  <si>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</si>
  <si>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</si>
  <si>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</si>
  <si>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</si>
  <si>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</si>
  <si>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</si>
  <si>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</si>
  <si>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</si>
  <si>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</si>
  <si>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</si>
  <si>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</si>
  <si>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</si>
  <si>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</si>
  <si>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</si>
  <si>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</si>
  <si>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</si>
  <si>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</si>
  <si>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</si>
  <si>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</si>
  <si>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</si>
  <si>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</si>
  <si>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</si>
  <si>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</si>
  <si>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</si>
  <si>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</si>
  <si>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</si>
  <si>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</si>
  <si>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</si>
  <si>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</si>
  <si>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</si>
  <si>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</si>
  <si>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</si>
  <si>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</si>
  <si>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</si>
  <si>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</si>
  <si>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</si>
  <si>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</si>
  <si>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</si>
  <si>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</si>
  <si>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</si>
  <si>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</si>
  <si>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</si>
  <si>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</si>
  <si>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</si>
  <si>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</si>
  <si>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</si>
  <si>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</si>
  <si>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</si>
  <si>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</si>
  <si>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</si>
  <si>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</si>
  <si>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</si>
  <si>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</si>
  <si>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</si>
  <si>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</si>
  <si>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</si>
  <si>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</si>
  <si>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</si>
  <si>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</si>
  <si>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</si>
  <si>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</si>
  <si>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</si>
  <si>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</si>
  <si>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</si>
  <si>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</si>
  <si>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</si>
  <si>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</si>
  <si>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</si>
  <si>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</si>
  <si>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</si>
  <si>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</si>
  <si>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</si>
  <si>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</si>
  <si>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</si>
  <si>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</si>
  <si>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</si>
  <si>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</si>
  <si>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</si>
  <si>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</si>
  <si>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</si>
  <si>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</si>
  <si>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</si>
  <si>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</si>
  <si>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</si>
  <si>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</si>
  <si>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</si>
  <si>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</si>
  <si>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</si>
  <si>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</si>
  <si>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</si>
  <si>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</si>
  <si>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</si>
  <si>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</si>
  <si>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</si>
  <si>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</si>
  <si>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</si>
  <si>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</si>
  <si>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</si>
  <si>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</si>
  <si>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</si>
  <si>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</si>
  <si>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</si>
  <si>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</si>
  <si>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</si>
  <si>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</si>
  <si>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</si>
  <si>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</si>
  <si>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</si>
  <si>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</si>
  <si>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</si>
  <si>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</si>
  <si>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</si>
  <si>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</si>
  <si>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</si>
  <si>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</si>
  <si>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</si>
  <si>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</si>
  <si>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</si>
  <si>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</si>
  <si>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</si>
  <si>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</si>
  <si>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</si>
  <si>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</si>
  <si>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</si>
  <si>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</si>
  <si>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</si>
  <si>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</si>
  <si>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</si>
  <si>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</si>
  <si>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</si>
  <si>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</si>
  <si>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</si>
  <si>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</si>
  <si>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</si>
  <si>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</si>
  <si>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</si>
  <si>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</si>
  <si>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</si>
  <si>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</si>
  <si>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</si>
  <si>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</si>
  <si>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</si>
  <si>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</si>
  <si>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</si>
  <si>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</si>
  <si>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</si>
  <si>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</si>
  <si>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</si>
  <si>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</si>
  <si>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</si>
  <si>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</si>
  <si>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</si>
  <si>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</si>
  <si>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</si>
  <si>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</si>
  <si>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</si>
  <si>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</si>
  <si>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</si>
  <si>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</si>
  <si>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</si>
  <si>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</si>
  <si>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</si>
  <si>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</si>
  <si>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</si>
  <si>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</si>
  <si>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</si>
  <si>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</si>
  <si>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</si>
  <si>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</si>
  <si>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</si>
  <si>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</si>
  <si>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</si>
  <si>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</si>
  <si>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</si>
  <si>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</si>
  <si>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</si>
  <si>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</si>
  <si>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</si>
  <si>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</si>
  <si>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</si>
  <si>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</si>
  <si>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</si>
  <si>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</si>
  <si>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</si>
  <si>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</si>
  <si>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</si>
  <si>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</si>
  <si>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</si>
  <si>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</si>
  <si>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</si>
  <si>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</si>
  <si>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</si>
  <si>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</si>
  <si>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</si>
  <si>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</si>
  <si>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</si>
  <si>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</si>
  <si>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</si>
  <si>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</si>
  <si>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</si>
  <si>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</si>
  <si>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</si>
  <si>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</si>
  <si>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</si>
  <si>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</si>
  <si>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</si>
  <si>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</si>
  <si>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</si>
  <si>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</si>
  <si>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</si>
  <si>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</si>
  <si>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</si>
  <si>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</si>
  <si>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</si>
  <si>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</si>
  <si>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</si>
  <si>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</si>
  <si>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</si>
  <si>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</si>
  <si>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</si>
  <si>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</si>
  <si>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</si>
  <si>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</si>
  <si>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</si>
  <si>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</si>
  <si>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</si>
  <si>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</si>
  <si>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</si>
  <si>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</si>
  <si>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</si>
  <si>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</si>
  <si>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</si>
  <si>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</si>
  <si>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</si>
  <si>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</si>
  <si>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</si>
  <si>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</si>
  <si>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</si>
  <si>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</si>
  <si>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</si>
  <si>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</si>
  <si>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</si>
  <si>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</si>
  <si>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</si>
  <si>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</si>
  <si>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</si>
  <si>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</si>
  <si>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</si>
  <si>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</si>
  <si>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</si>
  <si>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</si>
  <si>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</si>
  <si>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</si>
  <si>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</si>
  <si>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</si>
  <si>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</si>
  <si>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</si>
  <si>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</si>
  <si>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</si>
  <si>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</si>
  <si>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</si>
  <si>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</si>
  <si>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</si>
  <si>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</si>
  <si>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</si>
  <si>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</si>
  <si>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</si>
  <si>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</si>
  <si>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</si>
  <si>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</si>
  <si>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</si>
  <si>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</si>
  <si>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</si>
  <si>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</si>
  <si>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</si>
  <si>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</si>
  <si>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</si>
  <si>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</si>
  <si>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</si>
  <si>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</si>
  <si>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</si>
  <si>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</si>
  <si>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</si>
  <si>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</si>
  <si>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</si>
  <si>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</si>
  <si>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</si>
  <si>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</si>
  <si>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</si>
  <si>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</si>
  <si>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</si>
  <si>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</si>
  <si>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</si>
  <si>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</si>
  <si>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</si>
  <si>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</si>
  <si>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</si>
  <si>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</si>
  <si>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</si>
  <si>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</si>
  <si>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</si>
  <si>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</si>
  <si>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</si>
  <si>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</si>
  <si>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</si>
  <si>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</si>
  <si>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</si>
  <si>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</si>
  <si>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</si>
  <si>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</si>
  <si>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</si>
  <si>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</si>
  <si>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</si>
  <si>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</si>
  <si>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</si>
  <si>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</si>
  <si>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</si>
  <si>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</si>
  <si>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</si>
  <si>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</si>
  <si>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</si>
  <si>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</si>
  <si>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</si>
  <si>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</si>
  <si>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</si>
  <si>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</si>
  <si>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</si>
  <si>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</si>
  <si>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</si>
  <si>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</si>
  <si>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</si>
  <si>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</si>
  <si>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</si>
  <si>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</si>
  <si>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</si>
  <si>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</si>
  <si>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</si>
  <si>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</si>
  <si>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</si>
  <si>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</si>
  <si>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</si>
  <si>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</si>
  <si>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</si>
  <si>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</si>
  <si>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</si>
  <si>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</si>
  <si>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</si>
  <si>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</si>
  <si>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</si>
  <si>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</si>
  <si>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</si>
  <si>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</si>
  <si>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</si>
  <si>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</si>
  <si>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</si>
  <si>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</si>
  <si>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</si>
  <si>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</si>
  <si>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</si>
  <si>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</si>
  <si>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</si>
  <si>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</si>
  <si>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</si>
  <si>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</si>
  <si>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</si>
  <si>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</si>
  <si>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</si>
  <si>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</si>
  <si>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</si>
  <si>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</si>
  <si>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</si>
  <si>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</si>
  <si>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</si>
  <si>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</si>
  <si>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</si>
  <si>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</si>
  <si>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</si>
  <si>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</si>
  <si>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</si>
  <si>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</si>
  <si>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</si>
  <si>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</si>
  <si>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</si>
  <si>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</si>
  <si>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</si>
  <si>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</si>
  <si>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</si>
  <si>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</si>
  <si>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</si>
  <si>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</si>
  <si>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</si>
  <si>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</si>
  <si>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</si>
  <si>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</si>
  <si>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</si>
  <si>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</si>
  <si>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</si>
  <si>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</si>
  <si>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</si>
  <si>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</si>
  <si>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</si>
  <si>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</si>
  <si>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</si>
  <si>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</si>
  <si>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</si>
  <si>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</si>
  <si>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</si>
  <si>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</si>
  <si>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</si>
  <si>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</si>
  <si>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</si>
  <si>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</si>
  <si>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</si>
  <si>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</si>
  <si>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</si>
  <si>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</si>
  <si>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</si>
  <si>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</si>
  <si>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</si>
  <si>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</si>
  <si>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</si>
  <si>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</si>
  <si>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</si>
  <si>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</si>
  <si>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</si>
  <si>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</si>
  <si>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</si>
  <si>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</si>
  <si>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</si>
  <si>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</si>
  <si>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</si>
  <si>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</si>
  <si>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</si>
  <si>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</si>
  <si>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</si>
  <si>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</si>
  <si>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</si>
  <si>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</si>
  <si>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</si>
  <si>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</si>
  <si>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</si>
  <si>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</si>
  <si>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</si>
  <si>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</si>
  <si>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</si>
  <si>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</si>
  <si>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</si>
  <si>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</si>
  <si>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</si>
  <si>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</si>
  <si>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</si>
  <si>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</si>
  <si>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</si>
  <si>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</si>
  <si>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</si>
  <si>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</si>
  <si>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</si>
  <si>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</si>
  <si>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</si>
  <si>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</si>
  <si>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</si>
  <si>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</si>
  <si>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</si>
  <si>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</si>
  <si>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</si>
  <si>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</si>
  <si>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</si>
  <si>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</si>
  <si>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</si>
  <si>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</si>
  <si>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</si>
  <si>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</si>
  <si>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</si>
  <si>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</si>
  <si>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</si>
  <si>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</si>
  <si>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</si>
  <si>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</si>
  <si>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</si>
  <si>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</si>
  <si>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</si>
  <si>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</si>
  <si>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</si>
  <si>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</si>
  <si>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</si>
  <si>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</si>
  <si>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</si>
  <si>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</si>
  <si>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</si>
  <si>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</si>
  <si>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</si>
  <si>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</si>
  <si>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</si>
  <si>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</si>
  <si>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</si>
  <si>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</si>
  <si>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</si>
  <si>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</si>
  <si>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</si>
  <si>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</si>
  <si>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</si>
  <si>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</si>
  <si>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</si>
  <si>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</si>
  <si>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</si>
  <si>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</si>
  <si>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</si>
  <si>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</si>
  <si>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</si>
  <si>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</si>
  <si>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</si>
  <si>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</si>
  <si>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</si>
  <si>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</si>
  <si>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</si>
  <si>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</si>
  <si>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</si>
  <si>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</si>
  <si>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</si>
  <si>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</si>
  <si>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</si>
  <si>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</si>
  <si>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</si>
  <si>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</si>
  <si>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</si>
  <si>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</si>
  <si>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</si>
  <si>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</si>
  <si>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</si>
  <si>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</si>
  <si>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</si>
  <si>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</si>
  <si>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</si>
  <si>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</si>
  <si>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</si>
  <si>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</si>
  <si>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</si>
  <si>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</si>
  <si>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</si>
  <si>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</si>
  <si>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</si>
  <si>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</si>
  <si>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</si>
  <si>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</si>
  <si>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</si>
  <si>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</si>
  <si>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</si>
  <si>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</si>
  <si>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</si>
  <si>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</si>
  <si>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</si>
  <si>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</si>
  <si>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</si>
  <si>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</si>
  <si>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</si>
  <si>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</si>
  <si>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</si>
  <si>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</si>
  <si>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</si>
  <si>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</si>
  <si>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</si>
  <si>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</si>
  <si>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</si>
  <si>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</si>
  <si>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</si>
  <si>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</si>
  <si>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</si>
  <si>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</si>
  <si>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</si>
  <si>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</si>
  <si>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</si>
  <si>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</si>
  <si>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</si>
  <si>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</si>
  <si>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</si>
  <si>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</si>
  <si>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</si>
  <si>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</si>
  <si>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</si>
  <si>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</si>
  <si>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</si>
  <si>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</si>
  <si>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</si>
  <si>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</si>
  <si>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</si>
  <si>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</si>
  <si>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</si>
  <si>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</si>
  <si>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</si>
  <si>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</si>
  <si>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</si>
  <si>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</si>
  <si>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</si>
  <si>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</si>
  <si>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</si>
  <si>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</si>
  <si>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</si>
  <si>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</si>
  <si>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</si>
  <si>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</si>
  <si>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</si>
  <si>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</si>
  <si>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</si>
  <si>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</si>
  <si>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</si>
  <si>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</si>
  <si>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</si>
  <si>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</si>
  <si>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</si>
  <si>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</si>
  <si>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</si>
  <si>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</si>
  <si>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</si>
  <si>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</si>
  <si>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</si>
  <si>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</si>
  <si>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</si>
  <si>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</si>
  <si>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</si>
  <si>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</si>
  <si>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</si>
  <si>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</si>
  <si>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</si>
  <si>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</si>
  <si>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</si>
  <si>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</si>
  <si>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</si>
  <si>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</si>
  <si>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</si>
  <si>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</si>
  <si>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</si>
  <si>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</si>
  <si>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</si>
  <si>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</si>
  <si>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</si>
  <si>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</si>
  <si>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</si>
  <si>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</si>
  <si>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</si>
  <si>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</si>
  <si>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</si>
  <si>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</si>
  <si>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</si>
  <si>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</si>
  <si>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</si>
  <si>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</si>
  <si>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</si>
  <si>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</si>
  <si>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</si>
  <si>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</si>
  <si>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</si>
  <si>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</si>
  <si>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</si>
  <si>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</si>
  <si>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</si>
  <si>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</si>
  <si>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</si>
  <si>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</si>
  <si>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</si>
  <si>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</si>
  <si>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</si>
  <si>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</si>
  <si>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</si>
  <si>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</si>
  <si>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</si>
  <si>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</si>
  <si>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</si>
  <si>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</si>
  <si>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</si>
  <si>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</si>
  <si>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</si>
  <si>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</si>
  <si>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</si>
  <si>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</si>
  <si>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</si>
  <si>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</si>
  <si>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</si>
  <si>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</si>
  <si>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</si>
  <si>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</si>
  <si>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</si>
  <si>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</si>
  <si>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</si>
  <si>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</si>
  <si>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</si>
  <si>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</si>
  <si>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</si>
  <si>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</si>
  <si>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</si>
  <si>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</si>
  <si>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</si>
  <si>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</si>
  <si>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</si>
  <si>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</si>
  <si>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</si>
  <si>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</si>
  <si>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</si>
  <si>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</si>
  <si>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</si>
  <si>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</si>
  <si>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</si>
  <si>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</si>
  <si>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</si>
  <si>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</si>
  <si>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</si>
  <si>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</si>
  <si>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</si>
  <si>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</si>
  <si>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</si>
  <si>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</si>
  <si>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</si>
  <si>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</si>
  <si>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</si>
  <si>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</si>
  <si>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</si>
  <si>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</si>
  <si>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</si>
  <si>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</si>
  <si>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</si>
  <si>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</si>
  <si>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</si>
  <si>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</si>
  <si>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</si>
  <si>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</si>
  <si>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</si>
  <si>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</si>
  <si>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</si>
  <si>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</si>
  <si>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</si>
  <si>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</si>
  <si>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</si>
  <si>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</si>
  <si>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</si>
  <si>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</si>
  <si>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</si>
  <si>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</si>
  <si>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</si>
  <si>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</si>
  <si>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</si>
  <si>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</si>
  <si>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</si>
  <si>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</si>
  <si>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</si>
  <si>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</si>
  <si>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</si>
  <si>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</si>
  <si>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</si>
  <si>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</si>
  <si>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</si>
  <si>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</si>
  <si>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</si>
  <si>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</si>
  <si>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</si>
  <si>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</si>
  <si>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</si>
  <si>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</si>
  <si>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</si>
  <si>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</si>
  <si>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</si>
  <si>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</si>
  <si>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</si>
  <si>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</si>
  <si>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</si>
  <si>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</si>
  <si>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</si>
  <si>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</si>
  <si>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</si>
  <si>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</si>
  <si>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</si>
  <si>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</si>
  <si>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</si>
  <si>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</si>
  <si>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</si>
  <si>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</si>
  <si>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</si>
  <si>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</si>
  <si>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</si>
  <si>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</si>
  <si>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</si>
  <si>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</si>
  <si>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</si>
  <si>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</si>
  <si>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</si>
  <si>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</si>
  <si>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</si>
  <si>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</si>
  <si>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</si>
  <si>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</si>
  <si>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</si>
  <si>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</si>
  <si>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</si>
  <si>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</si>
  <si>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</si>
  <si>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</si>
  <si>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</si>
  <si>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</si>
  <si>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</si>
  <si>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</si>
  <si>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</si>
  <si>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</si>
  <si>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</si>
  <si>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</si>
  <si>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</si>
  <si>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</si>
  <si>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</si>
  <si>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</si>
  <si>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</si>
  <si>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</si>
  <si>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</si>
  <si>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</si>
  <si>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</si>
  <si>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</si>
  <si>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</si>
  <si>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</si>
  <si>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</si>
  <si>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</si>
  <si>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</si>
  <si>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</si>
  <si>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</si>
  <si>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</si>
  <si>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</si>
  <si>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</si>
  <si>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</si>
  <si>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</si>
  <si>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</si>
  <si>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</si>
  <si>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</si>
  <si>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</si>
  <si>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</si>
  <si>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</si>
  <si>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</si>
  <si>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</si>
  <si>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</si>
  <si>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</si>
  <si>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</si>
  <si>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</si>
  <si>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</si>
  <si>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</si>
  <si>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</si>
  <si>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</si>
  <si>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</si>
  <si>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</si>
  <si>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</si>
  <si>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</si>
  <si>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</si>
  <si>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</si>
  <si>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</si>
  <si>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</si>
  <si>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</si>
  <si>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</si>
  <si>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</si>
  <si>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</si>
  <si>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</si>
  <si>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</si>
  <si>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</si>
  <si>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</si>
  <si>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</si>
  <si>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</si>
  <si>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</si>
  <si>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</si>
  <si>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</si>
  <si>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</si>
  <si>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</si>
  <si>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</si>
  <si>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</si>
  <si>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</si>
  <si>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</si>
  <si>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</si>
  <si>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</si>
  <si>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</si>
  <si>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</si>
  <si>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</si>
  <si>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</si>
  <si>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</si>
  <si>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</si>
  <si>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</si>
  <si>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</si>
  <si>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</si>
  <si>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</si>
  <si>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</si>
  <si>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</si>
  <si>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</si>
  <si>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</si>
  <si>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</si>
  <si>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</si>
  <si>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</si>
  <si>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</si>
  <si>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</si>
  <si>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</si>
  <si>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</si>
  <si>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</si>
  <si>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</si>
  <si>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</si>
  <si>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</si>
  <si>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</si>
  <si>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</si>
  <si>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</si>
  <si>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</si>
  <si>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</si>
  <si>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</si>
  <si>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</si>
  <si>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</si>
  <si>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</si>
  <si>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</si>
  <si>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</si>
  <si>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</si>
  <si>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</si>
  <si>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</si>
  <si>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</si>
  <si>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</si>
  <si>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</si>
  <si>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</si>
  <si>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</si>
  <si>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</si>
  <si>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</si>
  <si>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</si>
  <si>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</si>
  <si>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</si>
  <si>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</si>
  <si>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</si>
  <si>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</si>
  <si>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</si>
  <si>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</si>
  <si>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</si>
  <si>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</si>
  <si>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</si>
  <si>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</si>
  <si>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</si>
  <si>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</si>
  <si>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</si>
  <si>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</si>
  <si>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</si>
  <si>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</si>
  <si>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</si>
  <si>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</si>
  <si>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</si>
  <si>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</si>
  <si>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</si>
  <si>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</si>
  <si>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</si>
  <si>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</si>
  <si>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</si>
  <si>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</si>
  <si>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</si>
  <si>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</si>
  <si>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</si>
  <si>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</si>
  <si>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</si>
  <si>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</si>
  <si>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</si>
  <si>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</si>
  <si>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</si>
  <si>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</si>
  <si>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</si>
  <si>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</si>
  <si>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</si>
  <si>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</si>
  <si>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</si>
  <si>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</si>
  <si>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</si>
  <si>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</si>
  <si>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</si>
  <si>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</si>
  <si>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</si>
  <si>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</si>
  <si>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</si>
  <si>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</si>
  <si>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</si>
  <si>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</si>
  <si>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</si>
  <si>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</si>
  <si>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</si>
  <si>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</si>
  <si>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</si>
  <si>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</si>
  <si>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</si>
  <si>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</si>
  <si>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</si>
  <si>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</si>
  <si>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</si>
  <si>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</si>
  <si>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</si>
  <si>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</si>
  <si>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</si>
  <si>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</si>
  <si>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</si>
  <si>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</si>
  <si>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</si>
  <si>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</si>
  <si>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</si>
  <si>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</si>
  <si>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</si>
  <si>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</si>
  <si>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</si>
  <si>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</si>
  <si>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</si>
  <si>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</si>
  <si>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</si>
  <si>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</si>
  <si>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</si>
  <si>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</si>
  <si>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</si>
  <si>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</si>
  <si>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</si>
  <si>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</si>
  <si>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</si>
  <si>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</si>
  <si>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</si>
  <si>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</si>
  <si>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</si>
  <si>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</si>
  <si>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</si>
  <si>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</si>
  <si>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</si>
  <si>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</si>
  <si>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</si>
  <si>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</si>
  <si>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</si>
  <si>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</si>
  <si>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</si>
  <si>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</si>
  <si>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</si>
  <si>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</si>
  <si>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</si>
  <si>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</si>
  <si>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</si>
  <si>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</si>
  <si>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</si>
  <si>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</si>
  <si>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</si>
  <si>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</si>
  <si>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</si>
  <si>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</si>
  <si>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</si>
  <si>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</si>
  <si>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</si>
  <si>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</si>
  <si>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</si>
  <si>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</si>
  <si>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</si>
  <si>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</si>
  <si>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</si>
  <si>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</si>
  <si>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</si>
  <si>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</si>
  <si>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</si>
  <si>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</si>
  <si>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</si>
  <si>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</si>
  <si>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</si>
  <si>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</si>
  <si>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</si>
  <si>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</si>
  <si>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</si>
  <si>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</si>
  <si>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</si>
  <si>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</si>
  <si>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</si>
  <si>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</si>
  <si>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</si>
  <si>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</si>
  <si>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</si>
  <si>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</si>
  <si>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</si>
  <si>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</si>
  <si>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</si>
  <si>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</si>
  <si>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</si>
  <si>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</si>
  <si>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</si>
  <si>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</si>
  <si>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</si>
  <si>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</si>
  <si>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</si>
  <si>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</si>
  <si>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</si>
  <si>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</si>
  <si>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</si>
  <si>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</si>
  <si>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</si>
  <si>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</si>
  <si>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</si>
  <si>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</si>
  <si>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</si>
  <si>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</si>
  <si>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</si>
  <si>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</si>
  <si>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</si>
  <si>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</si>
  <si>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</si>
  <si>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</si>
  <si>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</si>
  <si>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</si>
  <si>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</si>
  <si>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</si>
  <si>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</si>
  <si>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</si>
  <si>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</si>
  <si>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</si>
  <si>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</si>
  <si>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</si>
  <si>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</si>
  <si>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</si>
  <si>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</si>
  <si>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</si>
  <si>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</si>
  <si>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</si>
  <si>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</si>
  <si>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</si>
  <si>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</si>
  <si>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</si>
  <si>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</si>
  <si>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</si>
  <si>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</si>
  <si>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</si>
  <si>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</si>
  <si>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</si>
  <si>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</si>
  <si>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</si>
  <si>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</si>
  <si>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</si>
  <si>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</si>
  <si>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</si>
  <si>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</si>
  <si>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</si>
  <si>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</si>
  <si>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</si>
  <si>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</si>
  <si>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</si>
  <si>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</si>
  <si>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</si>
  <si>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</si>
  <si>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</si>
  <si>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</si>
  <si>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</si>
  <si>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</si>
  <si>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</si>
  <si>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</si>
  <si>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</si>
  <si>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</si>
  <si>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</si>
  <si>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</si>
  <si>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</si>
  <si>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</si>
  <si>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</si>
  <si>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</si>
  <si>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</si>
  <si>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</si>
  <si>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</si>
  <si>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</si>
  <si>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</si>
  <si>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</si>
  <si>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</si>
  <si>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</si>
  <si>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</si>
  <si>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</si>
  <si>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</si>
  <si>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</si>
  <si>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</si>
  <si>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</si>
  <si>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</si>
  <si>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</si>
  <si>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</si>
  <si>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</si>
  <si>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</si>
  <si>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</si>
  <si>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</si>
  <si>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</si>
  <si>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</si>
  <si>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</si>
  <si>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</si>
  <si>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</si>
  <si>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</si>
  <si>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</si>
  <si>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</si>
  <si>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</si>
  <si>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</si>
  <si>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</si>
  <si>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</si>
  <si>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</si>
  <si>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</si>
  <si>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</si>
  <si>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</si>
  <si>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</si>
  <si>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</si>
  <si>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</si>
  <si>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</si>
  <si>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</si>
  <si>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</si>
  <si>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</si>
  <si>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</si>
  <si>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</si>
  <si>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</si>
  <si>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</si>
  <si>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</si>
  <si>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</si>
  <si>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</si>
  <si>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</si>
  <si>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</si>
  <si>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</si>
  <si>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</si>
  <si>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</si>
  <si>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</si>
  <si>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</si>
  <si>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</si>
  <si>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</si>
  <si>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</si>
  <si>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</si>
  <si>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</si>
  <si>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</si>
  <si>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</si>
  <si>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</si>
  <si>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</si>
  <si>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</si>
  <si>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</si>
  <si>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</si>
  <si>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</si>
  <si>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</si>
  <si>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</si>
  <si>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</si>
  <si>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</si>
  <si>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</si>
  <si>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</si>
  <si>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</si>
  <si>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</si>
  <si>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</si>
  <si>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</si>
  <si>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</si>
  <si>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</si>
  <si>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</si>
  <si>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</si>
  <si>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</si>
  <si>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</si>
  <si>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</si>
  <si>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</si>
  <si>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</si>
  <si>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</si>
  <si>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</si>
  <si>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</si>
  <si>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</si>
  <si>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</si>
  <si>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</si>
  <si>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</si>
  <si>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</si>
  <si>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</si>
  <si>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</si>
  <si>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</si>
  <si>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</si>
  <si>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</si>
  <si>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</si>
  <si>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</si>
  <si>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</si>
  <si>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</si>
  <si>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</si>
  <si>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</si>
  <si>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</si>
  <si>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</si>
  <si>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</si>
  <si>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</si>
  <si>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</si>
  <si>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</si>
  <si>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</si>
  <si>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</si>
  <si>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</si>
  <si>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</si>
  <si>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</si>
  <si>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</si>
  <si>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</si>
  <si>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</si>
  <si>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</si>
  <si>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</si>
  <si>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</si>
  <si>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</si>
  <si>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</si>
  <si>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</si>
  <si>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</si>
  <si>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</si>
  <si>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</si>
  <si>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</si>
  <si>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</si>
  <si>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</si>
  <si>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</si>
  <si>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</si>
  <si>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</si>
  <si>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</si>
  <si>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</si>
  <si>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</si>
  <si>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</si>
  <si>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</si>
  <si>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</si>
  <si>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</si>
  <si>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</si>
  <si>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</si>
  <si>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</si>
  <si>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</si>
  <si>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</si>
  <si>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</si>
  <si>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</si>
  <si>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</si>
  <si>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</si>
  <si>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</si>
  <si>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</si>
  <si>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</si>
  <si>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</si>
  <si>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</si>
  <si>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</si>
  <si>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</si>
  <si>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</si>
  <si>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</si>
  <si>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</si>
  <si>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</si>
  <si>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</si>
  <si>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</si>
  <si>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</si>
  <si>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</si>
  <si>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</si>
  <si>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</si>
  <si>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</si>
  <si>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</si>
  <si>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</si>
  <si>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</si>
  <si>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</si>
  <si>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</si>
  <si>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</si>
  <si>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</si>
  <si>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</si>
  <si>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</si>
  <si>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</si>
  <si>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</si>
  <si>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</si>
  <si>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</si>
  <si>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</si>
  <si>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</si>
  <si>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</si>
  <si>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</si>
  <si>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</si>
  <si>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</si>
  <si>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</si>
  <si>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</si>
  <si>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</si>
  <si>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</si>
  <si>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</si>
  <si>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</si>
  <si>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</si>
  <si>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</si>
  <si>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</si>
  <si>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</si>
  <si>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</si>
  <si>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</si>
  <si>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</si>
  <si>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</si>
  <si>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</si>
  <si>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</si>
  <si>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</si>
  <si>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</si>
  <si>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</si>
  <si>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</si>
  <si>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</si>
  <si>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</si>
  <si>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</si>
  <si>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</si>
  <si>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</si>
  <si>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</si>
  <si>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</si>
  <si>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</si>
  <si>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</si>
  <si>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</si>
  <si>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</si>
  <si>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</si>
  <si>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</si>
  <si>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</si>
  <si>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</si>
  <si>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</si>
  <si>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</si>
  <si>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</si>
  <si>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</si>
  <si>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</si>
  <si>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</si>
  <si>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</si>
  <si>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</si>
  <si>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</si>
  <si>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</si>
  <si>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</si>
  <si>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</si>
  <si>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</si>
  <si>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</si>
  <si>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</si>
  <si>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</si>
  <si>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</si>
  <si>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</si>
  <si>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</si>
  <si>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</si>
  <si>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</si>
  <si>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</si>
  <si>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</si>
  <si>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</si>
  <si>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</si>
  <si>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</si>
  <si>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</si>
  <si>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</si>
  <si>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</si>
  <si>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</si>
  <si>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</si>
  <si>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</si>
  <si>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</si>
  <si>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</si>
  <si>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</si>
  <si>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</si>
  <si>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</si>
  <si>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</si>
  <si>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</si>
  <si>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</si>
  <si>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</si>
  <si>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</si>
  <si>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</si>
  <si>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</si>
  <si>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</si>
  <si>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</si>
  <si>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</si>
  <si>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</si>
  <si>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</si>
  <si>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</si>
  <si>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</si>
  <si>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</si>
  <si>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</si>
  <si>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</si>
  <si>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</si>
  <si>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</si>
  <si>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</si>
  <si>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</si>
  <si>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</si>
  <si>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</si>
  <si>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</si>
  <si>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</si>
  <si>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</si>
  <si>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</si>
  <si>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</si>
  <si>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</si>
  <si>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</si>
  <si>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</si>
  <si>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</si>
  <si>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</si>
  <si>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</si>
  <si>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</si>
  <si>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</si>
  <si>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</si>
  <si>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</si>
  <si>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</si>
  <si>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</si>
  <si>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</si>
  <si>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</si>
  <si>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</si>
  <si>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</si>
  <si>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</si>
  <si>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</si>
  <si>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</si>
  <si>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</si>
  <si>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</si>
  <si>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</si>
  <si>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</si>
  <si>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</si>
  <si>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</si>
  <si>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</si>
  <si>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</si>
  <si>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</si>
  <si>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</si>
  <si>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</si>
  <si>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</si>
  <si>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</si>
  <si>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</si>
  <si>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</si>
  <si>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</si>
  <si>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</si>
  <si>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</si>
  <si>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</si>
  <si>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</si>
  <si>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</si>
  <si>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</si>
  <si>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</si>
  <si>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</si>
  <si>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</si>
  <si>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</si>
  <si>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</si>
  <si>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</si>
  <si>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</si>
  <si>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</si>
  <si>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</si>
  <si>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</si>
  <si>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</si>
  <si>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</si>
  <si>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</si>
  <si>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</si>
  <si>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</si>
  <si>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</si>
  <si>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</si>
  <si>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</si>
  <si>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</si>
  <si>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</si>
  <si>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</si>
  <si>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</si>
  <si>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</si>
  <si>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</si>
  <si>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</si>
  <si>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</si>
  <si>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</si>
  <si>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</si>
  <si>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</si>
  <si>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</si>
  <si>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</si>
  <si>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</si>
  <si>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</si>
  <si>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</si>
  <si>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</si>
  <si>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</si>
  <si>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</si>
  <si>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</si>
  <si>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</si>
  <si>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</si>
  <si>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</si>
  <si>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</si>
  <si>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</si>
  <si>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</si>
  <si>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</si>
  <si>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</si>
  <si>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</si>
  <si>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</si>
  <si>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</si>
  <si>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</si>
  <si>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</si>
  <si>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</si>
  <si>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</si>
  <si>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</si>
  <si>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</si>
  <si>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</si>
  <si>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</si>
  <si>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</si>
  <si>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</si>
  <si>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</si>
  <si>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</si>
  <si>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</si>
  <si>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</si>
  <si>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</si>
  <si>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</si>
  <si>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</si>
  <si>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</si>
  <si>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</si>
  <si>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</si>
  <si>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</si>
  <si>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</si>
  <si>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</si>
  <si>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</si>
  <si>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</si>
  <si>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</si>
  <si>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</si>
  <si>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</si>
  <si>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</si>
  <si>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</si>
  <si>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</si>
  <si>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</si>
  <si>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</si>
  <si>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</si>
  <si>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</si>
  <si>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</si>
  <si>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</si>
  <si>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</si>
  <si>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</si>
  <si>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</si>
  <si>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</si>
  <si>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</si>
  <si>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</si>
  <si>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</si>
  <si>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</si>
  <si>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</si>
  <si>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</si>
  <si>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</si>
  <si>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</si>
  <si>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</si>
  <si>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</si>
  <si>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</si>
  <si>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</si>
  <si>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</si>
  <si>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</si>
  <si>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</si>
  <si>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</si>
  <si>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</si>
  <si>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</si>
  <si>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</si>
  <si>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</si>
  <si>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</si>
  <si>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</si>
  <si>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</si>
  <si>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</si>
  <si>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</si>
  <si>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</si>
  <si>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</si>
  <si>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</si>
  <si>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</si>
  <si>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</si>
  <si>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</si>
  <si>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</si>
  <si>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</si>
  <si>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</si>
  <si>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</si>
  <si>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</si>
  <si>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</si>
  <si>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</si>
  <si>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</si>
  <si>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</si>
  <si>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</si>
  <si>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</si>
  <si>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</si>
  <si>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</si>
  <si>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</si>
  <si>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</si>
  <si>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</si>
  <si>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</si>
  <si>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</si>
  <si>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</si>
  <si>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</si>
  <si>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</si>
  <si>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</si>
  <si>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</si>
  <si>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</si>
  <si>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</si>
  <si>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</si>
  <si>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</si>
  <si>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</si>
  <si>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</si>
  <si>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</si>
  <si>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</si>
  <si>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</si>
  <si>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</si>
  <si>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</si>
  <si>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</si>
  <si>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</si>
  <si>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</si>
  <si>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</si>
  <si>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</si>
  <si>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</si>
  <si>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</si>
  <si>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</si>
  <si>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</si>
  <si>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</si>
  <si>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</si>
  <si>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</si>
  <si>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</si>
  <si>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</si>
  <si>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</si>
  <si>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</si>
  <si>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</si>
  <si>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</si>
  <si>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</si>
  <si>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</si>
  <si>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</si>
  <si>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</si>
  <si>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</si>
  <si>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</si>
  <si>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</si>
  <si>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</si>
  <si>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</si>
  <si>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</si>
  <si>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</si>
  <si>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</si>
  <si>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</si>
  <si>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</si>
  <si>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</si>
  <si>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</si>
  <si>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</si>
  <si>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</si>
  <si>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</si>
  <si>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</si>
  <si>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</si>
  <si>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</si>
  <si>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</si>
  <si>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</si>
  <si>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</si>
  <si>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</si>
  <si>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</si>
  <si>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</si>
  <si>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</si>
  <si>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</si>
  <si>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</si>
  <si>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</si>
  <si>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</si>
  <si>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</si>
  <si>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</si>
  <si>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</si>
  <si>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</si>
  <si>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</si>
  <si>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</si>
  <si>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</si>
  <si>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</si>
  <si>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</si>
  <si>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</si>
  <si>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</si>
  <si>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</si>
  <si>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</si>
  <si>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</si>
  <si>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</si>
  <si>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</si>
  <si>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</si>
  <si>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</si>
  <si>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</si>
  <si>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</si>
  <si>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</si>
  <si>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</si>
  <si>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</si>
  <si>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</si>
  <si>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</si>
  <si>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</si>
  <si>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</si>
  <si>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</si>
  <si>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</si>
  <si>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</si>
  <si>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</si>
  <si>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</si>
  <si>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</si>
  <si>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</si>
  <si>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</si>
  <si>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</si>
  <si>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</si>
  <si>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</si>
  <si>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</si>
  <si>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</si>
  <si>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</si>
  <si>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</si>
  <si>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</si>
  <si>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</si>
  <si>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</si>
  <si>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</si>
  <si>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</si>
  <si>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</si>
  <si>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</si>
  <si>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</si>
  <si>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</si>
  <si>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</si>
  <si>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</si>
  <si>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</si>
  <si>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</si>
  <si>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</si>
  <si>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</si>
  <si>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</si>
  <si>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</si>
  <si>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</si>
  <si>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</si>
  <si>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</si>
  <si>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</si>
  <si>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</si>
  <si>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</si>
  <si>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</si>
  <si>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</si>
  <si>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</si>
  <si>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</si>
  <si>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</si>
  <si>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</si>
  <si>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</si>
  <si>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</si>
  <si>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</si>
  <si>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</si>
  <si>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</si>
  <si>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</si>
  <si>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</si>
  <si>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</si>
  <si>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</si>
  <si>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</si>
  <si>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</si>
  <si>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</si>
  <si>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</si>
  <si>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</si>
  <si>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</si>
  <si>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</si>
  <si>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</si>
  <si>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</si>
  <si>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</si>
  <si>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</si>
  <si>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</si>
  <si>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</si>
  <si>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</si>
  <si>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</si>
  <si>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</si>
  <si>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</si>
  <si>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</si>
  <si>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</si>
  <si>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</si>
  <si>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</si>
  <si>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</si>
  <si>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</si>
  <si>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</si>
  <si>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</si>
  <si>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</si>
  <si>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</si>
  <si>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</si>
  <si>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</si>
  <si>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</si>
  <si>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</si>
  <si>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</si>
  <si>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</si>
  <si>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</si>
  <si>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</si>
  <si>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</si>
  <si>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</si>
  <si>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</si>
  <si>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</si>
  <si>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</si>
  <si>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</si>
  <si>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</si>
  <si>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</si>
  <si>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</si>
  <si>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</si>
  <si>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</si>
  <si>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</si>
  <si>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</si>
  <si>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</si>
  <si>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</si>
  <si>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</si>
  <si>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</si>
  <si>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</si>
  <si>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</si>
  <si>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</si>
  <si>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</si>
  <si>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</si>
  <si>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</si>
  <si>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</si>
  <si>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</si>
  <si>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</si>
  <si>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</si>
  <si>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</si>
  <si>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</si>
  <si>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</si>
  <si>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</si>
  <si>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</si>
  <si>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</si>
  <si>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</si>
  <si>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</si>
  <si>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</si>
  <si>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</si>
  <si>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</si>
  <si>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</si>
  <si>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</si>
  <si>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</si>
  <si>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</si>
  <si>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</si>
  <si>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</si>
  <si>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</si>
  <si>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</si>
  <si>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</si>
  <si>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</si>
  <si>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</si>
  <si>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</si>
  <si>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</si>
  <si>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</si>
  <si>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</si>
  <si>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</si>
  <si>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</si>
  <si>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</si>
  <si>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</si>
  <si>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</si>
  <si>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</si>
  <si>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</si>
  <si>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</si>
  <si>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</si>
  <si>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</si>
  <si>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</si>
  <si>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</si>
  <si>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</si>
  <si>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</si>
  <si>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</si>
  <si>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</si>
  <si>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</si>
  <si>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</si>
  <si>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</si>
  <si>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</si>
  <si>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</si>
  <si>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</si>
  <si>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</si>
  <si>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</si>
  <si>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</si>
  <si>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</si>
  <si>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</si>
  <si>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</si>
  <si>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</si>
  <si>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</si>
  <si>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</si>
  <si>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</si>
  <si>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</si>
  <si>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</si>
  <si>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</si>
  <si>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</si>
  <si>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</si>
  <si>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</si>
  <si>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</si>
  <si>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</si>
  <si>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</si>
  <si>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</si>
  <si>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</si>
  <si>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</si>
  <si>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</si>
  <si>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</si>
  <si>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</si>
  <si>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</si>
  <si>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</si>
  <si>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</si>
  <si>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</si>
  <si>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</si>
  <si>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</si>
  <si>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</si>
  <si>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</si>
  <si>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</si>
  <si>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</si>
  <si>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</si>
  <si>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</si>
  <si>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</si>
  <si>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</si>
  <si>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</si>
  <si>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</si>
  <si>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</si>
  <si>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</si>
  <si>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</si>
  <si>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</si>
  <si>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</si>
  <si>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</si>
  <si>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</si>
  <si>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</si>
  <si>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</si>
  <si>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</si>
  <si>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</si>
  <si>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</si>
  <si>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</si>
  <si>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</si>
  <si>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</si>
  <si>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</si>
  <si>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</si>
  <si>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</si>
  <si>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</si>
  <si>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</si>
  <si>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</si>
  <si>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</si>
  <si>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</si>
  <si>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</si>
  <si>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</si>
  <si>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</si>
  <si>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</si>
  <si>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</si>
  <si>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</si>
  <si>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</si>
  <si>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</si>
  <si>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</si>
  <si>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</si>
  <si>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</si>
  <si>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</si>
  <si>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</si>
  <si>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</si>
  <si>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</si>
  <si>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</si>
  <si>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</si>
  <si>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</si>
  <si>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</si>
  <si>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</si>
  <si>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</si>
  <si>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</si>
  <si>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</si>
  <si>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</si>
  <si>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</si>
  <si>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</si>
  <si>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</si>
  <si>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</si>
  <si>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</si>
  <si>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</si>
  <si>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</si>
  <si>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</si>
  <si>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</si>
  <si>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</si>
  <si>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</si>
  <si>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</si>
  <si>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</si>
  <si>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</si>
  <si>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</si>
  <si>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</si>
  <si>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</si>
  <si>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</si>
  <si>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</si>
  <si>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</si>
  <si>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</si>
  <si>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</si>
  <si>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</si>
  <si>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</si>
  <si>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</si>
  <si>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</si>
  <si>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</si>
  <si>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</si>
  <si>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</si>
  <si>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</si>
  <si>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</si>
  <si>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</si>
  <si>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</si>
  <si>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</si>
  <si>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</si>
  <si>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</si>
  <si>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</si>
  <si>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</si>
  <si>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</si>
  <si>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</si>
  <si>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</si>
  <si>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</si>
  <si>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</si>
  <si>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</si>
  <si>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</si>
  <si>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</si>
  <si>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</si>
  <si>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</si>
  <si>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</si>
  <si>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</si>
  <si>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</si>
  <si>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</si>
  <si>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</si>
  <si>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</si>
  <si>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</si>
  <si>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</si>
  <si>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</si>
  <si>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</si>
  <si>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</si>
  <si>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</si>
  <si>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</si>
  <si>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</si>
  <si>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</si>
  <si>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</si>
  <si>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</si>
  <si>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</si>
  <si>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</si>
  <si>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</si>
  <si>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</si>
  <si>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</si>
  <si>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</si>
  <si>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</si>
  <si>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</si>
  <si>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</si>
  <si>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</si>
  <si>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</si>
  <si>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</si>
  <si>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</si>
  <si>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</si>
  <si>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</si>
  <si>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</si>
  <si>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</si>
  <si>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</si>
  <si>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</si>
  <si>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</si>
  <si>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</si>
  <si>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</si>
  <si>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</si>
  <si>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</si>
  <si>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</si>
  <si>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</si>
  <si>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</si>
  <si>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</si>
  <si>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</si>
  <si>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</si>
  <si>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</si>
  <si>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</si>
  <si>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</si>
  <si>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</si>
  <si>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</si>
  <si>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</si>
  <si>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</si>
  <si>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</si>
  <si>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</si>
  <si>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</si>
  <si>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</si>
  <si>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</si>
  <si>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</si>
  <si>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</si>
  <si>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</si>
  <si>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</si>
  <si>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</si>
  <si>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</si>
  <si>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</si>
  <si>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</si>
  <si>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</si>
  <si>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</si>
  <si>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</si>
  <si>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</si>
  <si>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</si>
  <si>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</si>
  <si>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</si>
  <si>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</si>
  <si>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</si>
  <si>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</si>
  <si>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</si>
  <si>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</si>
  <si>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</si>
  <si>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</si>
  <si>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</si>
  <si>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</si>
  <si>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</si>
  <si>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</si>
  <si>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</si>
  <si>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</si>
  <si>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</si>
  <si>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</si>
  <si>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</si>
  <si>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</si>
  <si>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</si>
  <si>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</si>
  <si>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</si>
  <si>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</si>
  <si>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</si>
  <si>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</si>
  <si>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</si>
  <si>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</si>
  <si>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</si>
  <si>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</si>
  <si>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</si>
  <si>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</si>
  <si>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</si>
  <si>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</si>
  <si>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</si>
  <si>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</si>
  <si>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</si>
  <si>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</si>
  <si>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</si>
  <si>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</si>
  <si>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</si>
  <si>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</si>
  <si>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</si>
  <si>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</si>
  <si>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</si>
  <si>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</si>
  <si>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</si>
  <si>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</si>
  <si>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</si>
  <si>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</si>
  <si>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</si>
  <si>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</si>
  <si>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</si>
  <si>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</si>
  <si>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</si>
  <si>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</si>
  <si>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</si>
  <si>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</si>
  <si>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</si>
  <si>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</si>
  <si>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</si>
  <si>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</si>
  <si>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</si>
  <si>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</si>
  <si>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</si>
  <si>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</si>
  <si>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</si>
  <si>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</si>
  <si>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</si>
  <si>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</si>
  <si>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</si>
  <si>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</si>
  <si>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</si>
  <si>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</si>
  <si>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</si>
  <si>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</si>
  <si>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</si>
  <si>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</si>
  <si>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</si>
  <si>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</si>
  <si>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</si>
  <si>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</si>
  <si>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</si>
  <si>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</si>
  <si>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</si>
  <si>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</si>
  <si>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</si>
  <si>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</si>
  <si>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</si>
  <si>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</si>
  <si>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</si>
  <si>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</si>
  <si>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</si>
  <si>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</si>
  <si>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</si>
  <si>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</si>
  <si>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</si>
  <si>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</si>
  <si>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</si>
  <si>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</si>
  <si>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</si>
  <si>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</si>
  <si>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</si>
  <si>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</si>
  <si>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</si>
  <si>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</si>
  <si>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</si>
  <si>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</si>
  <si>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</si>
  <si>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</si>
  <si>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</si>
  <si>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</si>
  <si>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</si>
  <si>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</si>
  <si>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</si>
  <si>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</si>
  <si>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</si>
  <si>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</si>
  <si>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</si>
  <si>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</si>
  <si>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</si>
  <si>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</si>
  <si>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</si>
  <si>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</si>
  <si>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</si>
  <si>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</si>
  <si>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</si>
  <si>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</si>
  <si>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</si>
  <si>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</si>
  <si>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</si>
  <si>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</si>
  <si>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</si>
  <si>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</si>
  <si>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</si>
  <si>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</si>
  <si>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</si>
  <si>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</si>
  <si>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</si>
  <si>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</si>
  <si>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</si>
  <si>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</si>
  <si>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</si>
  <si>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</si>
  <si>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</si>
  <si>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</si>
  <si>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</si>
  <si>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</si>
  <si>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</si>
  <si>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</si>
  <si>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</si>
  <si>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</si>
  <si>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</si>
  <si>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</si>
  <si>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</si>
  <si>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</si>
  <si>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</si>
  <si>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</si>
  <si>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</si>
  <si>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</si>
  <si>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</si>
  <si>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</si>
  <si>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</si>
  <si>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</si>
  <si>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</si>
  <si>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</si>
  <si>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</si>
  <si>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</si>
  <si>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</si>
  <si>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</si>
  <si>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</si>
  <si>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</si>
  <si>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</si>
  <si>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</si>
  <si>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</si>
  <si>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</si>
  <si>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</si>
  <si>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</si>
  <si>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</si>
  <si>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</si>
  <si>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</si>
  <si>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</si>
  <si>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</si>
  <si>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</si>
  <si>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</si>
  <si>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</si>
  <si>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</si>
  <si>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</si>
  <si>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</si>
  <si>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</si>
  <si>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</si>
  <si>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</si>
  <si>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</si>
  <si>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</si>
  <si>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</si>
  <si>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</si>
  <si>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</si>
  <si>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</si>
  <si>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</si>
  <si>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</si>
  <si>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</si>
  <si>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</si>
  <si>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</si>
  <si>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</si>
  <si>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</si>
  <si>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</si>
  <si>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</si>
  <si>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</si>
  <si>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</si>
  <si>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</si>
  <si>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</si>
  <si>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</si>
  <si>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</si>
  <si>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</si>
  <si>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</si>
  <si>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</si>
  <si>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</si>
  <si>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</si>
  <si>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</si>
  <si>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</si>
  <si>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</si>
  <si>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</si>
  <si>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</si>
  <si>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</si>
  <si>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</si>
  <si>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</si>
  <si>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</si>
  <si>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</si>
  <si>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</si>
  <si>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</si>
  <si>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</si>
  <si>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</si>
  <si>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</si>
  <si>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</si>
  <si>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</si>
  <si>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</si>
  <si>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</si>
  <si>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</si>
  <si>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</si>
  <si>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</si>
  <si>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</si>
  <si>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</si>
  <si>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</si>
  <si>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</si>
  <si>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</si>
  <si>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</si>
  <si>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</si>
  <si>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</si>
  <si>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</si>
  <si>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</si>
  <si>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</si>
  <si>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</si>
  <si>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</si>
  <si>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</si>
  <si>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</si>
  <si>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</si>
  <si>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</si>
  <si>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</si>
  <si>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</si>
  <si>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</si>
  <si>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</si>
  <si>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</si>
  <si>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</si>
  <si>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</si>
  <si>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</si>
  <si>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</si>
  <si>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</si>
  <si>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</si>
  <si>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</si>
  <si>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</si>
  <si>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</si>
  <si>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</si>
  <si>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</si>
  <si>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</si>
  <si>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</si>
  <si>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</si>
  <si>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</si>
  <si>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</si>
  <si>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</si>
  <si>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</si>
  <si>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</si>
  <si>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</si>
  <si>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</si>
  <si>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</si>
  <si>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</si>
  <si>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</si>
  <si>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</si>
  <si>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</si>
  <si>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</si>
  <si>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</si>
  <si>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</si>
  <si>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</si>
  <si>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</si>
  <si>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</si>
  <si>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</si>
  <si>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</si>
  <si>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</si>
  <si>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</si>
  <si>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</si>
  <si>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</si>
  <si>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</si>
  <si>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</si>
  <si>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</si>
  <si>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</si>
  <si>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</si>
  <si>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</si>
  <si>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</si>
  <si>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</si>
  <si>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</si>
  <si>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</si>
  <si>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</si>
  <si>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</si>
  <si>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</si>
  <si>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</si>
  <si>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</si>
  <si>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</si>
  <si>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</si>
  <si>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</si>
  <si>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</si>
  <si>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</si>
  <si>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</si>
  <si>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</si>
  <si>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</si>
  <si>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</si>
  <si>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</si>
  <si>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</si>
  <si>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</si>
  <si>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</si>
  <si>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</si>
  <si>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</si>
  <si>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</si>
  <si>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</si>
  <si>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</si>
  <si>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</si>
  <si>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</si>
  <si>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</si>
  <si>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</si>
  <si>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</si>
  <si>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</si>
  <si>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</si>
  <si>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</si>
  <si>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</si>
  <si>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</si>
  <si>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</si>
  <si>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</si>
  <si>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</si>
  <si>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</si>
  <si>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</si>
  <si>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</si>
  <si>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</si>
  <si>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</si>
  <si>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</si>
  <si>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</si>
  <si>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</si>
  <si>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</si>
  <si>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</si>
  <si>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</si>
  <si>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</si>
  <si>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</si>
  <si>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</si>
  <si>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</si>
  <si>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</si>
  <si>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</si>
  <si>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</si>
  <si>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</si>
  <si>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</si>
  <si>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</si>
  <si>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</si>
  <si>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</si>
  <si>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</si>
  <si>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</si>
  <si>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</si>
  <si>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</si>
  <si>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</si>
  <si>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</si>
  <si>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</si>
  <si>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</si>
  <si>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</si>
  <si>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</si>
  <si>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</si>
  <si>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</si>
  <si>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</si>
  <si>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</si>
  <si>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</si>
  <si>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</si>
  <si>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</si>
  <si>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</si>
  <si>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</si>
  <si>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</si>
  <si>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</si>
  <si>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</si>
  <si>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</si>
  <si>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</si>
  <si>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</si>
  <si>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</si>
  <si>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</si>
  <si>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</si>
  <si>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</si>
  <si>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</si>
  <si>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</si>
  <si>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</si>
  <si>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</si>
  <si>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</si>
  <si>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</si>
  <si>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</si>
  <si>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</si>
  <si>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</si>
  <si>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</si>
  <si>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</si>
  <si>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</si>
  <si>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</si>
  <si>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</si>
  <si>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</si>
  <si>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</si>
  <si>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</si>
  <si>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</si>
  <si>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</si>
  <si>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</si>
  <si>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</si>
  <si>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</si>
  <si>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</si>
  <si>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</si>
  <si>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</si>
  <si>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</si>
  <si>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</si>
  <si>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</si>
  <si>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</si>
  <si>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</si>
  <si>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</si>
  <si>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</si>
  <si>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</si>
  <si>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</si>
  <si>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</si>
  <si>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</si>
  <si>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</si>
  <si>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</si>
  <si>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</si>
  <si>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</si>
  <si>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</si>
  <si>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</si>
  <si>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</si>
  <si>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</si>
  <si>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</si>
  <si>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</si>
  <si>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</si>
  <si>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</si>
  <si>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</si>
  <si>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</si>
  <si>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</si>
  <si>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</si>
  <si>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</si>
  <si>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</si>
  <si>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</si>
  <si>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</si>
  <si>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</si>
  <si>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</si>
  <si>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</si>
  <si>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</si>
  <si>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</si>
  <si>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</si>
  <si>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</si>
  <si>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</si>
  <si>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</si>
  <si>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</si>
  <si>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</si>
  <si>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</si>
  <si>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</si>
  <si>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</si>
  <si>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</si>
  <si>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</si>
  <si>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</si>
  <si>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</si>
  <si>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</si>
  <si>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</si>
  <si>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</si>
  <si>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</si>
  <si>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</si>
  <si>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</si>
  <si>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</si>
  <si>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</si>
  <si>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</si>
  <si>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</si>
  <si>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</si>
  <si>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</si>
  <si>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</si>
  <si>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</si>
  <si>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</si>
  <si>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</si>
  <si>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</si>
  <si>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</si>
  <si>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</si>
  <si>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</si>
  <si>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</si>
  <si>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</si>
  <si>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</si>
  <si>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</si>
  <si>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</si>
  <si>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</si>
  <si>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</si>
  <si>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</si>
  <si>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</si>
  <si>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</si>
  <si>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</si>
  <si>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</si>
  <si>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</si>
  <si>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</si>
  <si>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</si>
  <si>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</si>
  <si>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</si>
  <si>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</si>
  <si>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</si>
  <si>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</si>
  <si>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</si>
  <si>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</si>
  <si>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</si>
  <si>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</si>
  <si>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</si>
  <si>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</si>
  <si>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</si>
  <si>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</si>
  <si>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</si>
  <si>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</si>
  <si>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</si>
  <si>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</si>
  <si>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</si>
  <si>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</si>
  <si>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</si>
  <si>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</si>
  <si>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</si>
  <si>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</si>
  <si>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</si>
  <si>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</si>
  <si>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</si>
  <si>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</si>
  <si>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</si>
  <si>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</si>
  <si>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</si>
  <si>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</si>
  <si>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</si>
  <si>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</si>
  <si>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</si>
  <si>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</si>
  <si>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</si>
  <si>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</si>
  <si>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</si>
  <si>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</si>
  <si>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</si>
  <si>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</si>
  <si>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</si>
  <si>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</si>
  <si>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</si>
  <si>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</si>
  <si>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</si>
  <si>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</si>
  <si>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</si>
  <si>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</si>
  <si>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</si>
  <si>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</si>
  <si>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</si>
  <si>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</si>
  <si>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</si>
  <si>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</si>
  <si>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</si>
  <si>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</si>
  <si>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</si>
  <si>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</si>
  <si>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</si>
  <si>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</si>
  <si>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</si>
  <si>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</si>
  <si>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</si>
  <si>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</si>
  <si>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</si>
  <si>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</si>
  <si>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</si>
  <si>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</si>
  <si>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</si>
  <si>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</si>
  <si>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</si>
  <si>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</si>
  <si>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</si>
  <si>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</si>
  <si>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</si>
  <si>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</si>
  <si>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</si>
  <si>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</si>
  <si>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</si>
  <si>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</si>
  <si>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</si>
  <si>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</si>
  <si>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</si>
  <si>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</si>
  <si>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</si>
  <si>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</si>
  <si>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</si>
  <si>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</si>
  <si>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</si>
  <si>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</si>
  <si>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</si>
  <si>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</si>
  <si>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</si>
  <si>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</si>
  <si>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</si>
  <si>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</si>
  <si>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</si>
  <si>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</si>
  <si>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</si>
  <si>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</si>
  <si>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</si>
  <si>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</si>
  <si>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</si>
  <si>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</si>
  <si>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</si>
  <si>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</si>
  <si>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</si>
  <si>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</si>
  <si>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</si>
  <si>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</si>
  <si>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</si>
  <si>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</si>
  <si>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</si>
  <si>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</si>
  <si>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</si>
  <si>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</si>
  <si>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</si>
  <si>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</si>
  <si>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</si>
  <si>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</si>
  <si>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</si>
  <si>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</si>
  <si>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</si>
  <si>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</si>
  <si>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</si>
  <si>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</si>
  <si>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</si>
  <si>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</si>
  <si>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</si>
  <si>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</si>
  <si>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</si>
  <si>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</si>
  <si>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</si>
  <si>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</si>
  <si>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</si>
  <si>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</si>
  <si>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</si>
  <si>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</si>
  <si>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</si>
  <si>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</si>
  <si>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</si>
  <si>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</si>
  <si>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</si>
  <si>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</si>
  <si>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</si>
  <si>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</si>
  <si>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</si>
  <si>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</si>
  <si>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</si>
  <si>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</si>
  <si>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</si>
  <si>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</si>
  <si>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</si>
  <si>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</si>
  <si>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</si>
  <si>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</si>
  <si>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</si>
  <si>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</si>
  <si>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</si>
  <si>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</si>
  <si>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</si>
  <si>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</si>
  <si>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</si>
  <si>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</si>
  <si>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</si>
  <si>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</si>
  <si>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</si>
  <si>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</si>
  <si>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</si>
  <si>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</si>
  <si>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</si>
  <si>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</si>
  <si>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</si>
  <si>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</si>
  <si>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</si>
  <si>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</si>
  <si>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</si>
  <si>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</si>
  <si>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</si>
  <si>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</si>
  <si>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</si>
  <si>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</si>
  <si>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</si>
  <si>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</si>
  <si>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</si>
  <si>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</si>
  <si>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</si>
  <si>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</si>
  <si>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</si>
  <si>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</si>
  <si>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</si>
  <si>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</si>
  <si>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</si>
  <si>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</si>
  <si>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</si>
  <si>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</si>
  <si>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</si>
  <si>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</si>
  <si>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</si>
  <si>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</si>
  <si>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</si>
  <si>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</si>
  <si>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</si>
  <si>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</si>
  <si>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</si>
  <si>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</si>
  <si>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</si>
  <si>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</si>
  <si>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</si>
  <si>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</si>
  <si>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</si>
  <si>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</si>
  <si>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</si>
  <si>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</si>
  <si>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</si>
  <si>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</si>
  <si>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</si>
  <si>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</si>
  <si>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</si>
  <si>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</si>
  <si>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</si>
  <si>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</si>
  <si>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</si>
  <si>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</si>
  <si>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</si>
  <si>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</si>
  <si>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</si>
  <si>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</si>
  <si>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</si>
  <si>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</si>
  <si>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</si>
  <si>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</si>
  <si>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</si>
  <si>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</si>
  <si>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</si>
  <si>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</si>
  <si>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</si>
  <si>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</si>
  <si>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</si>
  <si>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</si>
  <si>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</si>
  <si>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</si>
  <si>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</si>
  <si>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</si>
  <si>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</si>
  <si>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</si>
  <si>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</si>
  <si>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</si>
  <si>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</si>
  <si>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</si>
  <si>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</si>
  <si>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</si>
  <si>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</si>
  <si>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</si>
  <si>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</si>
  <si>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</si>
  <si>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</si>
  <si>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</si>
  <si>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</si>
  <si>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</si>
  <si>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</si>
  <si>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</si>
  <si>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</si>
  <si>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</si>
  <si>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</si>
  <si>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</si>
  <si>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</si>
  <si>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</si>
  <si>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</si>
  <si>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</si>
  <si>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</si>
  <si>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</si>
  <si>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</si>
  <si>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</si>
  <si>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</si>
  <si>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</si>
  <si>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</si>
  <si>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</si>
  <si>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</si>
  <si>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</si>
  <si>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</si>
  <si>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</si>
  <si>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</si>
  <si>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</si>
  <si>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</si>
  <si>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</si>
  <si>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</si>
  <si>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</si>
  <si>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</si>
  <si>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</si>
  <si>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</si>
  <si>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</si>
  <si>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</si>
  <si>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</si>
  <si>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</si>
  <si>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</si>
  <si>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</si>
  <si>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</si>
  <si>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</si>
  <si>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</si>
  <si>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</si>
  <si>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</si>
  <si>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</si>
  <si>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</si>
  <si>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</si>
  <si>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</si>
  <si>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</si>
  <si>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</si>
  <si>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</si>
  <si>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</si>
  <si>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</si>
  <si>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</si>
  <si>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</si>
  <si>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</si>
  <si>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</si>
  <si>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</si>
  <si>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</si>
  <si>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</si>
  <si>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</si>
  <si>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</si>
  <si>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</si>
  <si>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</si>
  <si>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</si>
  <si>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</si>
  <si>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</si>
  <si>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</si>
  <si>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</si>
  <si>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</si>
  <si>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</si>
  <si>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</si>
  <si>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</si>
  <si>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</si>
  <si>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</si>
  <si>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</si>
  <si>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</si>
  <si>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</si>
  <si>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</si>
  <si>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</si>
  <si>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</si>
  <si>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</si>
  <si>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</si>
  <si>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</si>
  <si>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</si>
  <si>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</si>
  <si>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</si>
  <si>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</si>
  <si>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</si>
  <si>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</si>
  <si>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</si>
  <si>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</si>
  <si>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</si>
  <si>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</si>
  <si>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</si>
  <si>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</si>
  <si>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</si>
  <si>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</si>
  <si>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</si>
  <si>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</si>
  <si>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</si>
  <si>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</si>
  <si>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</si>
  <si>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</si>
  <si>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</si>
  <si>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</si>
  <si>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</si>
  <si>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</si>
  <si>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</si>
  <si>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</si>
  <si>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</si>
  <si>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</si>
  <si>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</si>
  <si>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</si>
  <si>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</si>
  <si>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</si>
  <si>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</si>
  <si>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</si>
  <si>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</si>
  <si>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</si>
  <si>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</si>
  <si>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</si>
  <si>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</si>
  <si>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</si>
  <si>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</si>
  <si>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</si>
  <si>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</si>
  <si>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</si>
  <si>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</si>
  <si>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</si>
  <si>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</si>
  <si>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</si>
  <si>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</si>
  <si>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</si>
  <si>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</si>
  <si>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</si>
  <si>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</si>
  <si>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</si>
  <si>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</si>
  <si>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</si>
  <si>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</si>
  <si>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</si>
  <si>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</si>
  <si>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</si>
  <si>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</si>
  <si>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</si>
  <si>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</si>
  <si>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</si>
  <si>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</si>
  <si>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</si>
  <si>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</si>
  <si>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</si>
  <si>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</si>
  <si>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</si>
  <si>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</si>
  <si>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</si>
  <si>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</si>
  <si>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</si>
  <si>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</si>
  <si>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</si>
  <si>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</si>
  <si>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</si>
  <si>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</si>
  <si>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</si>
  <si>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</si>
  <si>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</si>
  <si>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</si>
  <si>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</si>
  <si>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</si>
  <si>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</si>
  <si>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</si>
  <si>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</si>
  <si>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</si>
  <si>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</si>
  <si>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</si>
  <si>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</si>
  <si>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</si>
  <si>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</si>
  <si>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</si>
  <si>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</si>
  <si>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</si>
  <si>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</si>
  <si>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</si>
  <si>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</si>
  <si>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</si>
  <si>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</si>
  <si>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</si>
  <si>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</si>
  <si>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</si>
  <si>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</si>
  <si>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</si>
  <si>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</si>
  <si>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</si>
  <si>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</si>
  <si>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</si>
  <si>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</si>
  <si>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</si>
  <si>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</si>
  <si>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</si>
  <si>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</si>
  <si>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</si>
  <si>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</si>
  <si>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</si>
  <si>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</si>
  <si>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</si>
  <si>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</si>
  <si>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</si>
  <si>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</si>
  <si>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</si>
  <si>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</si>
  <si>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</si>
  <si>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</si>
  <si>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</si>
  <si>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</si>
  <si>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</si>
  <si>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</si>
  <si>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</si>
  <si>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</si>
  <si>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</si>
  <si>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</si>
  <si>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</si>
  <si>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</si>
  <si>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</si>
  <si>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</si>
  <si>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</si>
  <si>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</si>
  <si>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</si>
  <si>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</si>
  <si>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</si>
  <si>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</si>
  <si>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</si>
  <si>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</si>
  <si>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</si>
  <si>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</si>
  <si>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</si>
  <si>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</si>
  <si>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</si>
  <si>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</si>
  <si>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</si>
  <si>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</si>
  <si>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</si>
  <si>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</si>
  <si>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</si>
  <si>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</si>
  <si>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</si>
  <si>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</si>
  <si>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</si>
  <si>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</si>
  <si>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</si>
  <si>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</si>
  <si>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</si>
  <si>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</si>
  <si>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</si>
  <si>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</si>
  <si>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</si>
  <si>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</si>
  <si>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</si>
  <si>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</si>
  <si>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</si>
  <si>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</si>
  <si>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</si>
  <si>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</si>
  <si>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</si>
  <si>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</si>
  <si>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</si>
  <si>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</si>
  <si>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</si>
  <si>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</si>
  <si>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</si>
  <si>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</si>
  <si>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</si>
  <si>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</si>
  <si>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</si>
  <si>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</si>
  <si>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</si>
  <si>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</si>
  <si>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</si>
  <si>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</si>
  <si>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</si>
  <si>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</si>
  <si>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</si>
  <si>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</si>
  <si>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</si>
  <si>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</si>
  <si>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</si>
  <si>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</si>
  <si>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</si>
  <si>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</si>
  <si>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</si>
  <si>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</si>
  <si>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</si>
  <si>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</si>
  <si>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</si>
  <si>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</si>
  <si>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</si>
  <si>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</si>
  <si>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</si>
  <si>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</si>
  <si>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</si>
  <si>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</si>
  <si>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</si>
  <si>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</si>
  <si>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</si>
  <si>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</si>
  <si>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</si>
  <si>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</si>
  <si>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</si>
  <si>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</si>
  <si>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</si>
  <si>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</si>
  <si>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</si>
  <si>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</si>
  <si>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</si>
  <si>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</si>
  <si>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</si>
  <si>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</si>
  <si>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</si>
  <si>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</si>
  <si>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</si>
  <si>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</si>
  <si>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</si>
  <si>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</si>
  <si>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</si>
  <si>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</si>
  <si>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</si>
  <si>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</si>
  <si>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</si>
  <si>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</si>
  <si>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</si>
  <si>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</si>
  <si>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</si>
  <si>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</si>
  <si>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</si>
  <si>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</si>
  <si>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</si>
  <si>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</si>
  <si>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</si>
  <si>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</si>
  <si>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</si>
  <si>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</si>
  <si>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</si>
  <si>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</si>
  <si>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</si>
  <si>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</si>
  <si>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</si>
  <si>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</si>
  <si>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</si>
  <si>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</si>
  <si>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</si>
  <si>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</si>
  <si>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</si>
  <si>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</si>
  <si>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</si>
  <si>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</si>
  <si>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</si>
  <si>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</si>
  <si>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</si>
  <si>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</si>
  <si>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</si>
  <si>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</si>
  <si>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</si>
  <si>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</si>
  <si>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</si>
  <si>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</si>
  <si>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</si>
  <si>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</si>
  <si>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</si>
  <si>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</si>
  <si>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</si>
  <si>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</si>
  <si>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</si>
  <si>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</si>
  <si>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</si>
  <si>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</si>
  <si>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</si>
  <si>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</si>
  <si>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</si>
  <si>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</si>
  <si>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</si>
  <si>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</si>
  <si>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</si>
  <si>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</si>
  <si>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</si>
  <si>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</si>
  <si>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</si>
  <si>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</si>
  <si>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</si>
  <si>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</si>
  <si>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</si>
  <si>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</si>
  <si>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</si>
  <si>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</si>
  <si>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</si>
  <si>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</si>
  <si>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</si>
  <si>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</si>
  <si>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</si>
  <si>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</si>
  <si>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</si>
  <si>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</si>
  <si>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</si>
  <si>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</si>
  <si>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</si>
  <si>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</si>
  <si>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</si>
  <si>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</si>
  <si>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</si>
  <si>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</si>
  <si>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</si>
  <si>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</si>
  <si>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</si>
  <si>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</si>
  <si>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</si>
  <si>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</si>
  <si>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</si>
  <si>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</si>
  <si>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</si>
  <si>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</si>
  <si>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</si>
  <si>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</si>
  <si>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</si>
  <si>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</si>
  <si>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</si>
  <si>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</si>
  <si>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</si>
  <si>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</si>
  <si>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</si>
  <si>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</si>
  <si>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</si>
  <si>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</si>
  <si>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</si>
  <si>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</si>
  <si>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</si>
  <si>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</si>
  <si>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</si>
  <si>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</si>
  <si>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</si>
  <si>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</si>
  <si>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</si>
  <si>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</si>
  <si>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</si>
  <si>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</si>
  <si>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</si>
  <si>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</si>
  <si>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</si>
  <si>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</si>
  <si>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</si>
  <si>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</si>
  <si>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</si>
  <si>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</si>
  <si>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</si>
  <si>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</si>
  <si>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</si>
  <si>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</si>
  <si>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</si>
  <si>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</si>
  <si>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</si>
  <si>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</si>
  <si>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</si>
  <si>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</si>
  <si>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</si>
  <si>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</si>
  <si>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</si>
  <si>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</si>
  <si>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</si>
  <si>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</si>
  <si>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</si>
  <si>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</si>
  <si>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</si>
  <si>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</si>
  <si>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</si>
  <si>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</si>
  <si>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</si>
  <si>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</si>
  <si>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</si>
  <si>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</si>
  <si>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</si>
  <si>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</si>
  <si>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</si>
  <si>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</si>
  <si>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</si>
  <si>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</si>
  <si>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</si>
  <si>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</si>
  <si>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</si>
  <si>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</si>
  <si>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</si>
  <si>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</si>
  <si>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</si>
  <si>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</si>
  <si>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</si>
  <si>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</si>
  <si>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</si>
  <si>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</si>
  <si>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</si>
  <si>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</si>
  <si>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</si>
  <si>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</si>
  <si>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</si>
  <si>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</si>
  <si>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</si>
  <si>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</si>
  <si>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</si>
  <si>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</si>
  <si>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</si>
  <si>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</si>
  <si>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</si>
  <si>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</si>
  <si>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</si>
  <si>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</si>
  <si>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</si>
  <si>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</si>
  <si>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</si>
  <si>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</si>
  <si>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</si>
  <si>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</si>
  <si>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</si>
  <si>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</si>
  <si>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</si>
  <si>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</si>
  <si>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</si>
  <si>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</si>
  <si>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</si>
  <si>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</si>
  <si>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</si>
  <si>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</si>
  <si>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</si>
  <si>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</si>
  <si>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</si>
  <si>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</si>
  <si>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</si>
  <si>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</si>
  <si>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</si>
  <si>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</si>
  <si>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</si>
  <si>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</si>
  <si>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</si>
  <si>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</si>
  <si>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</si>
  <si>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</si>
  <si>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</si>
  <si>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</si>
  <si>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</si>
  <si>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</si>
  <si>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</si>
  <si>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</si>
  <si>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</si>
  <si>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</si>
  <si>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</si>
  <si>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</si>
  <si>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</si>
  <si>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</si>
  <si>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</si>
  <si>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</si>
  <si>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</si>
  <si>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</si>
  <si>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</si>
  <si>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</si>
  <si>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</si>
  <si>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</si>
  <si>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</si>
  <si>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</si>
  <si>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</si>
  <si>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</si>
  <si>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</si>
  <si>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</si>
  <si>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</si>
  <si>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</si>
  <si>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</si>
  <si>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</si>
  <si>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</si>
  <si>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</si>
  <si>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</si>
  <si>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</si>
  <si>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</si>
  <si>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</si>
  <si>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</si>
  <si>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</si>
  <si>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</si>
  <si>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</si>
  <si>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</si>
  <si>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</si>
  <si>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</si>
  <si>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</si>
  <si>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</si>
  <si>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</si>
  <si>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</si>
  <si>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</si>
  <si>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</si>
  <si>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</si>
  <si>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</si>
  <si>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</si>
  <si>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</si>
  <si>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</si>
  <si>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</si>
  <si>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</si>
  <si>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</si>
  <si>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</si>
  <si>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</si>
  <si>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</si>
  <si>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</si>
  <si>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</si>
  <si>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</si>
  <si>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</si>
  <si>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</si>
  <si>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</si>
  <si>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</si>
  <si>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</si>
  <si>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</si>
  <si>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</si>
  <si>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</si>
  <si>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</si>
  <si>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</si>
  <si>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</si>
  <si>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</si>
  <si>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</si>
  <si>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</si>
  <si>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</si>
  <si>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</si>
  <si>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</si>
  <si>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</si>
  <si>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</si>
  <si>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</si>
  <si>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</si>
  <si>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</si>
  <si>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</si>
  <si>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</si>
  <si>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</si>
  <si>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</si>
  <si>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</si>
  <si>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</si>
  <si>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</si>
  <si>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</si>
  <si>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</si>
  <si>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</si>
  <si>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</si>
  <si>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</si>
  <si>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</si>
  <si>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</si>
  <si>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</si>
  <si>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</si>
  <si>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</si>
  <si>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</si>
  <si>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</si>
  <si>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</si>
  <si>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</si>
  <si>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</si>
  <si>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</si>
  <si>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</si>
  <si>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</si>
  <si>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</si>
  <si>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</si>
  <si>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</si>
  <si>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</si>
  <si>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</si>
  <si>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</si>
  <si>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</si>
  <si>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</si>
  <si>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</si>
  <si>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</si>
  <si>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</si>
  <si>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</si>
  <si>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</si>
  <si>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</si>
  <si>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</si>
  <si>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</si>
  <si>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</si>
  <si>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</si>
  <si>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</si>
  <si>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</si>
  <si>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</si>
  <si>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</si>
  <si>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</si>
  <si>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</si>
  <si>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</si>
  <si>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</si>
  <si>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</si>
  <si>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</si>
  <si>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</si>
  <si>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</si>
  <si>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</si>
  <si>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</si>
  <si>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</si>
  <si>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</si>
  <si>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</si>
  <si>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</si>
  <si>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</si>
  <si>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</si>
  <si>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</si>
  <si>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</si>
  <si>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</si>
  <si>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</si>
  <si>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</si>
  <si>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</si>
  <si>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</si>
  <si>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</si>
  <si>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</si>
  <si>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</si>
  <si>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</si>
  <si>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</si>
  <si>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</si>
  <si>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</si>
  <si>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</si>
  <si>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</si>
  <si>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</si>
  <si>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</si>
  <si>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</si>
  <si>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</si>
  <si>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</si>
  <si>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</si>
  <si>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</si>
  <si>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</si>
  <si>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</si>
  <si>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</si>
  <si>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</si>
  <si>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</si>
  <si>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</si>
  <si>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</si>
  <si>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</si>
  <si>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</si>
  <si>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</si>
  <si>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</si>
  <si>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</si>
  <si>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</si>
  <si>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</si>
  <si>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</si>
  <si>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</si>
  <si>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</si>
  <si>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</si>
  <si>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</si>
  <si>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</si>
  <si>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</si>
  <si>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</si>
  <si>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</si>
  <si>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</si>
  <si>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</si>
  <si>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</si>
  <si>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</si>
  <si>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</si>
  <si>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</si>
  <si>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</si>
  <si>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</si>
  <si>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</si>
  <si>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</si>
  <si>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</si>
  <si>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</si>
  <si>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</si>
  <si>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</si>
  <si>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</si>
  <si>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</si>
  <si>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</si>
  <si>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</si>
  <si>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</si>
  <si>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</si>
  <si>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</si>
  <si>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</si>
  <si>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</si>
  <si>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</si>
  <si>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</si>
  <si>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</si>
  <si>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</si>
  <si>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</si>
  <si>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</si>
  <si>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</si>
  <si>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</si>
  <si>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</si>
  <si>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</si>
  <si>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</si>
  <si>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</si>
  <si>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</si>
  <si>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</si>
  <si>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</si>
  <si>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</si>
  <si>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</si>
  <si>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</si>
  <si>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</si>
  <si>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</si>
  <si>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</si>
  <si>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</si>
  <si>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</si>
  <si>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</si>
  <si>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</si>
  <si>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</si>
  <si>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</si>
  <si>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</si>
  <si>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</si>
  <si>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</si>
  <si>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</si>
  <si>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</si>
  <si>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</si>
  <si>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</si>
  <si>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</si>
  <si>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</si>
  <si>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</si>
  <si>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</si>
  <si>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</si>
  <si>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</si>
  <si>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</si>
  <si>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</si>
  <si>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</si>
  <si>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</si>
  <si>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</si>
  <si>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</si>
  <si>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</si>
  <si>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</si>
  <si>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</si>
  <si>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</si>
  <si>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</si>
  <si>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</si>
  <si>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</si>
  <si>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</si>
  <si>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</si>
  <si>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</si>
  <si>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</si>
  <si>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</si>
  <si>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</si>
  <si>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</si>
  <si>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</si>
  <si>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</si>
  <si>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</si>
  <si>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</si>
  <si>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</si>
  <si>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</si>
  <si>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</si>
  <si>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</si>
  <si>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</si>
  <si>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</si>
  <si>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</si>
  <si>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</si>
  <si>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</si>
  <si>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</si>
  <si>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</si>
  <si>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</si>
  <si>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</si>
  <si>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</si>
  <si>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</si>
  <si>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</si>
  <si>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</si>
  <si>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</si>
  <si>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</si>
  <si>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</si>
  <si>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</si>
  <si>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</si>
  <si>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</si>
  <si>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</si>
  <si>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</si>
  <si>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</si>
  <si>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</si>
  <si>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</si>
  <si>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</si>
  <si>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</si>
  <si>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</si>
  <si>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</si>
  <si>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</si>
  <si>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</si>
  <si>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</si>
  <si>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</si>
  <si>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</si>
  <si>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</si>
  <si>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</si>
  <si>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</si>
  <si>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</si>
  <si>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</si>
  <si>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</si>
  <si>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</si>
  <si>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</si>
  <si>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</si>
  <si>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</si>
  <si>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</si>
  <si>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</si>
  <si>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</si>
  <si>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</si>
  <si>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</si>
  <si>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</si>
  <si>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</si>
  <si>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</si>
  <si>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</si>
  <si>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</si>
  <si>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</si>
  <si>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</si>
  <si>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</si>
  <si>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</si>
  <si>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</si>
  <si>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</si>
  <si>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</si>
  <si>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</si>
  <si>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</si>
  <si>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</si>
  <si>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</si>
  <si>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</si>
  <si>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</si>
  <si>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</si>
  <si>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</si>
  <si>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</si>
  <si>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</si>
  <si>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</si>
  <si>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</si>
  <si>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</si>
  <si>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</si>
  <si>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</si>
  <si>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</si>
  <si>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</si>
  <si>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</si>
  <si>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</si>
  <si>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</si>
  <si>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</si>
  <si>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</si>
  <si>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</si>
  <si>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</si>
  <si>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</si>
  <si>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</si>
  <si>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</si>
  <si>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</si>
  <si>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</si>
  <si>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</si>
  <si>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</si>
  <si>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</si>
  <si>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</si>
  <si>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</si>
  <si>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</si>
  <si>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</si>
  <si>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</si>
  <si>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</si>
  <si>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</si>
  <si>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</si>
  <si>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</si>
  <si>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</si>
  <si>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</si>
  <si>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</si>
  <si>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</si>
  <si>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</si>
  <si>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</si>
  <si>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</si>
  <si>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</si>
  <si>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</si>
  <si>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</si>
  <si>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</si>
  <si>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</si>
  <si>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</si>
  <si>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</si>
  <si>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</si>
  <si>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</si>
  <si>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</si>
  <si>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</si>
  <si>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</si>
  <si>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</si>
  <si>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</si>
  <si>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</si>
  <si>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</si>
  <si>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</si>
  <si>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</si>
  <si>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</si>
  <si>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</si>
  <si>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</si>
  <si>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</si>
  <si>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</si>
  <si>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</si>
  <si>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</si>
  <si>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</si>
  <si>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</si>
  <si>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</si>
  <si>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</si>
  <si>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</si>
  <si>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</si>
  <si>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</si>
  <si>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</si>
  <si>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</si>
  <si>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</si>
  <si>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</si>
  <si>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</si>
  <si>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</si>
  <si>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</si>
  <si>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</si>
  <si>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</si>
  <si>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</si>
  <si>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</si>
  <si>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</si>
  <si>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</si>
  <si>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</si>
  <si>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</si>
  <si>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</si>
  <si>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</si>
  <si>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</si>
  <si>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</si>
  <si>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</si>
  <si>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</si>
  <si>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</si>
  <si>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</si>
  <si>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</si>
  <si>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</si>
  <si>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</si>
  <si>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</si>
  <si>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</si>
  <si>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</si>
  <si>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</si>
  <si>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</si>
  <si>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</si>
  <si>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</si>
  <si>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</si>
  <si>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</si>
  <si>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</si>
  <si>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</si>
  <si>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</si>
  <si>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</si>
  <si>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</si>
  <si>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</si>
  <si>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</si>
  <si>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</si>
  <si>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</si>
  <si>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</si>
  <si>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</si>
  <si>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</si>
  <si>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</si>
  <si>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</si>
  <si>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</si>
  <si>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</si>
  <si>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</si>
  <si>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</si>
  <si>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</si>
  <si>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</si>
  <si>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</si>
  <si>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</si>
  <si>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</si>
  <si>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</si>
  <si>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</si>
  <si>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</si>
  <si>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</si>
  <si>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</si>
  <si>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</si>
  <si>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</si>
  <si>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</si>
  <si>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</si>
  <si>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</si>
  <si>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</si>
  <si>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</si>
  <si>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</si>
  <si>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</si>
  <si>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</si>
  <si>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</si>
  <si>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</si>
  <si>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</si>
  <si>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</si>
  <si>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</si>
  <si>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</si>
  <si>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</si>
  <si>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</si>
  <si>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</si>
  <si>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</si>
  <si>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</si>
  <si>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</si>
  <si>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</si>
  <si>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</si>
  <si>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</si>
  <si>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</si>
  <si>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</si>
  <si>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</si>
  <si>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</si>
  <si>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</si>
  <si>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</si>
  <si>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</si>
  <si>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</si>
  <si>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</si>
  <si>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</si>
  <si>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</si>
  <si>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</si>
  <si>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</si>
  <si>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</si>
  <si>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</si>
  <si>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</si>
  <si>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</si>
  <si>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</si>
  <si>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</si>
  <si>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</si>
  <si>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</si>
  <si>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</si>
  <si>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</si>
  <si>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</si>
  <si>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</si>
  <si>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</si>
  <si>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</si>
  <si>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</si>
  <si>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</si>
  <si>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</si>
  <si>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</si>
  <si>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</si>
  <si>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</si>
  <si>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</si>
  <si>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</si>
  <si>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</si>
  <si>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</si>
  <si>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</si>
  <si>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</si>
  <si>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</si>
  <si>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</si>
  <si>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</si>
  <si>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</si>
  <si>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</si>
  <si>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</si>
  <si>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</si>
  <si>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</si>
  <si>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</si>
  <si>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</si>
  <si>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</si>
  <si>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</si>
  <si>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</si>
  <si>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</si>
  <si>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</si>
  <si>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</si>
  <si>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</si>
  <si>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</si>
  <si>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</si>
  <si>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</si>
  <si>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</si>
  <si>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</si>
  <si>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</si>
  <si>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</si>
  <si>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</si>
  <si>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</si>
  <si>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</si>
  <si>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</si>
  <si>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</si>
  <si>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</si>
  <si>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</si>
  <si>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</si>
  <si>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</si>
  <si>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</si>
  <si>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</si>
  <si>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</si>
  <si>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</si>
  <si>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</si>
  <si>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</si>
  <si>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</si>
  <si>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</si>
  <si>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</si>
  <si>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</si>
  <si>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</si>
  <si>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</si>
  <si>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</si>
  <si>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</si>
  <si>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</si>
  <si>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</si>
  <si>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</si>
  <si>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</si>
  <si>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</si>
  <si>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</si>
  <si>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</si>
  <si>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</si>
  <si>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</si>
  <si>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</si>
  <si>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</si>
  <si>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</si>
  <si>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</si>
  <si>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</si>
  <si>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</si>
  <si>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</si>
  <si>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</si>
  <si>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</si>
  <si>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</si>
  <si>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</si>
  <si>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</si>
  <si>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</si>
  <si>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</si>
  <si>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</si>
  <si>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</si>
  <si>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</si>
  <si>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</si>
  <si>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</si>
  <si>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</si>
  <si>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</si>
  <si>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</si>
  <si>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</si>
  <si>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</si>
  <si>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</si>
  <si>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</si>
  <si>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</si>
  <si>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</si>
  <si>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</si>
  <si>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</si>
  <si>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</si>
  <si>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</si>
  <si>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</si>
  <si>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</si>
  <si>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</si>
  <si>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</si>
  <si>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</si>
  <si>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</si>
  <si>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</si>
  <si>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</si>
  <si>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</si>
  <si>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</si>
  <si>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</si>
  <si>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</si>
  <si>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</si>
  <si>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</si>
  <si>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</si>
  <si>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</si>
  <si>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</si>
  <si>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</si>
  <si>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</si>
  <si>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</si>
  <si>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</si>
  <si>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</si>
  <si>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</si>
  <si>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</si>
  <si>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</si>
  <si>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</si>
  <si>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</si>
  <si>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</si>
  <si>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</si>
  <si>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</si>
  <si>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</si>
  <si>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</si>
  <si>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</si>
  <si>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</si>
  <si>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</si>
  <si>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</si>
  <si>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</si>
  <si>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</si>
  <si>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</si>
  <si>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</si>
  <si>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</si>
  <si>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</si>
  <si>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</si>
  <si>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</si>
  <si>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</si>
  <si>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</si>
  <si>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</si>
  <si>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</si>
  <si>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</si>
  <si>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</si>
  <si>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</si>
  <si>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</si>
  <si>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</si>
  <si>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</si>
  <si>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</si>
  <si>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</si>
  <si>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</si>
  <si>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</si>
  <si>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</si>
  <si>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</si>
  <si>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</si>
  <si>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</si>
  <si>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</si>
  <si>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</si>
  <si>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</si>
  <si>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</si>
  <si>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</si>
  <si>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</si>
  <si>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</si>
  <si>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</si>
  <si>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</si>
  <si>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</si>
  <si>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</si>
  <si>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</si>
  <si>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</si>
  <si>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</si>
  <si>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</si>
  <si>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</si>
  <si>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</si>
  <si>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</si>
  <si>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</si>
  <si>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</si>
  <si>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</si>
  <si>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</si>
  <si>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</si>
  <si>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</si>
  <si>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</si>
  <si>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</si>
  <si>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</si>
  <si>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</si>
  <si>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</si>
  <si>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</si>
  <si>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</si>
  <si>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</si>
  <si>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</si>
  <si>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</si>
  <si>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</si>
  <si>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</si>
  <si>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</si>
  <si>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</si>
  <si>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</si>
  <si>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</si>
  <si>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</si>
  <si>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</si>
  <si>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</si>
  <si>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</si>
  <si>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</si>
  <si>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</si>
  <si>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</si>
  <si>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</si>
  <si>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</si>
  <si>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</si>
  <si>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</si>
  <si>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</si>
  <si>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</si>
  <si>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</si>
  <si>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</si>
  <si>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</si>
  <si>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</si>
  <si>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</si>
  <si>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</si>
  <si>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</si>
  <si>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</si>
  <si>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</si>
  <si>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</si>
  <si>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</si>
  <si>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</si>
  <si>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</si>
  <si>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</si>
  <si>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</si>
  <si>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</si>
  <si>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</si>
  <si>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</si>
  <si>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</si>
  <si>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</si>
  <si>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</si>
  <si>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</si>
  <si>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</si>
  <si>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</si>
  <si>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</si>
  <si>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</si>
  <si>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</si>
  <si>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</si>
  <si>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</si>
  <si>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</si>
  <si>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</si>
  <si>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</si>
  <si>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</si>
  <si>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</si>
  <si>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</si>
  <si>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</si>
  <si>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</si>
  <si>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</si>
  <si>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</si>
  <si>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</si>
  <si>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</si>
  <si>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</si>
  <si>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</si>
  <si>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</si>
  <si>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</si>
  <si>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</si>
  <si>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</si>
  <si>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</si>
  <si>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</si>
  <si>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</si>
  <si>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</si>
  <si>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</si>
  <si>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</si>
  <si>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</si>
  <si>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</si>
  <si>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</si>
  <si>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</si>
  <si>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</si>
  <si>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</si>
  <si>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</si>
  <si>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</si>
  <si>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</si>
  <si>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</si>
  <si>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</si>
  <si>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</si>
  <si>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</si>
  <si>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</si>
  <si>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</si>
  <si>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</si>
  <si>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</si>
  <si>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</si>
  <si>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</si>
  <si>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</si>
  <si>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</si>
  <si>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</si>
  <si>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</si>
  <si>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</si>
  <si>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</si>
  <si>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</si>
  <si>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</si>
  <si>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</si>
  <si>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</si>
  <si>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</si>
  <si>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</si>
  <si>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</si>
  <si>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</si>
  <si>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</si>
  <si>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</si>
  <si>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</si>
  <si>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</si>
  <si>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</si>
  <si>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</si>
  <si>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</si>
  <si>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</si>
  <si>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</si>
  <si>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</si>
  <si>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</si>
  <si>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</si>
  <si>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</si>
  <si>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</si>
  <si>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</si>
  <si>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</si>
  <si>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</si>
  <si>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</si>
  <si>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</si>
  <si>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</si>
  <si>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</si>
  <si>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</si>
  <si>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</si>
  <si>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</si>
  <si>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</si>
  <si>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</si>
  <si>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</si>
  <si>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</si>
  <si>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</si>
  <si>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</si>
  <si>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</si>
  <si>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</si>
  <si>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</si>
  <si>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</si>
  <si>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</si>
  <si>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</si>
  <si>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</si>
  <si>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</si>
  <si>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</si>
  <si>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</si>
  <si>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</si>
  <si>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</si>
  <si>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</si>
  <si>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</si>
  <si>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</si>
  <si>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</si>
  <si>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</si>
  <si>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</si>
  <si>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</si>
  <si>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</si>
  <si>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</si>
  <si>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</si>
  <si>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</si>
  <si>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</si>
  <si>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</si>
  <si>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</si>
  <si>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</si>
  <si>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</si>
  <si>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</si>
  <si>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</si>
  <si>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</si>
  <si>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</si>
  <si>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</si>
  <si>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</si>
  <si>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</si>
  <si>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</si>
  <si>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</si>
  <si>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</si>
  <si>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</si>
  <si>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</si>
  <si>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</si>
  <si>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</si>
  <si>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</si>
  <si>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</si>
  <si>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</si>
  <si>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</si>
  <si>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</si>
  <si>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</si>
  <si>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</si>
  <si>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</si>
  <si>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</si>
  <si>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</si>
  <si>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</si>
  <si>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</si>
  <si>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</si>
  <si>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</si>
  <si>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</si>
  <si>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</si>
  <si>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</si>
  <si>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</si>
  <si>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</si>
  <si>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</si>
  <si>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</si>
  <si>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</si>
  <si>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</si>
  <si>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</si>
  <si>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</si>
  <si>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</si>
  <si>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</si>
  <si>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</si>
  <si>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</si>
  <si>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</si>
  <si>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</si>
  <si>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</si>
  <si>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</si>
  <si>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</si>
  <si>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</si>
  <si>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</si>
  <si>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</si>
  <si>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</si>
  <si>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</si>
  <si>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</si>
  <si>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</si>
  <si>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</si>
  <si>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</si>
  <si>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</si>
  <si>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</si>
  <si>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</si>
  <si>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</si>
  <si>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</si>
  <si>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</si>
  <si>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</si>
  <si>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</si>
  <si>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</si>
  <si>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</si>
  <si>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</si>
  <si>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</si>
  <si>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</si>
  <si>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</si>
  <si>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</si>
  <si>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</si>
  <si>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</si>
  <si>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</si>
  <si>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</si>
  <si>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</si>
  <si>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</si>
  <si>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</si>
  <si>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</si>
  <si>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</si>
  <si>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</si>
  <si>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</si>
  <si>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</si>
  <si>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</si>
  <si>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</si>
  <si>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</si>
  <si>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</si>
  <si>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</si>
  <si>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</si>
  <si>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</si>
  <si>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</si>
  <si>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</si>
  <si>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</si>
  <si>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</si>
  <si>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</si>
  <si>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</si>
  <si>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</si>
  <si>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</si>
  <si>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</si>
  <si>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</si>
  <si>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</si>
  <si>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</si>
  <si>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</si>
  <si>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</si>
  <si>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</si>
  <si>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</si>
  <si>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</si>
  <si>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</si>
  <si>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</si>
  <si>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</si>
  <si>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</si>
  <si>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</si>
  <si>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</si>
  <si>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</si>
  <si>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</si>
  <si>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</si>
  <si>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</si>
  <si>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</si>
  <si>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</si>
  <si>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</si>
  <si>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</si>
  <si>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</si>
  <si>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</si>
  <si>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</si>
  <si>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</si>
  <si>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</si>
  <si>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</si>
  <si>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</si>
  <si>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</si>
  <si>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</si>
  <si>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</si>
  <si>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</si>
  <si>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</si>
  <si>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</si>
  <si>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</si>
  <si>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</si>
  <si>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</si>
  <si>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</si>
  <si>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</si>
  <si>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</si>
  <si>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</si>
  <si>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</si>
  <si>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</si>
  <si>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</si>
  <si>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</si>
  <si>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</si>
  <si>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</si>
  <si>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</si>
  <si>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</si>
  <si>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</si>
  <si>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</si>
  <si>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</si>
  <si>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</si>
  <si>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</si>
  <si>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</si>
  <si>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</si>
  <si>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</si>
  <si>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</si>
  <si>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</si>
  <si>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</si>
  <si>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</si>
  <si>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</si>
  <si>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</si>
  <si>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</si>
  <si>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</si>
  <si>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</si>
  <si>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</si>
  <si>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</si>
  <si>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</si>
  <si>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</si>
  <si>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</si>
  <si>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</si>
  <si>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</si>
  <si>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</si>
  <si>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</si>
  <si>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</si>
  <si>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</si>
  <si>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</si>
  <si>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</si>
  <si>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</si>
  <si>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</si>
  <si>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</si>
  <si>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</si>
  <si>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</si>
  <si>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</si>
  <si>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</si>
  <si>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</si>
  <si>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</si>
  <si>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</si>
  <si>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</si>
  <si>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</si>
  <si>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</si>
  <si>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</si>
  <si>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</si>
  <si>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</si>
  <si>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</si>
  <si>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</si>
  <si>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</si>
  <si>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</si>
  <si>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</si>
  <si>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</si>
  <si>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</si>
  <si>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</si>
  <si>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</si>
  <si>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</si>
  <si>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</si>
  <si>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</si>
  <si>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</si>
  <si>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</si>
  <si>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</si>
  <si>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</si>
  <si>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</si>
  <si>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</si>
  <si>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</si>
  <si>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</si>
  <si>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</si>
  <si>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</si>
  <si>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</si>
  <si>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</si>
  <si>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</si>
  <si>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</si>
  <si>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</si>
  <si>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</si>
  <si>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</si>
  <si>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</si>
  <si>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</si>
  <si>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</si>
  <si>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</si>
  <si>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</si>
  <si>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</si>
  <si>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</si>
  <si>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</si>
  <si>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</si>
  <si>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</si>
  <si>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</si>
  <si>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</si>
  <si>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</si>
  <si>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</si>
  <si>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</si>
  <si>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</si>
  <si>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</si>
  <si>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</si>
  <si>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</si>
  <si>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</si>
  <si>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</si>
  <si>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</si>
  <si>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</si>
  <si>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</si>
  <si>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</si>
  <si>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</si>
  <si>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</si>
  <si>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</si>
  <si>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</si>
  <si>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</si>
  <si>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</si>
  <si>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</si>
  <si>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</si>
  <si>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</si>
  <si>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</si>
  <si>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</si>
  <si>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</si>
  <si>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</si>
  <si>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</si>
  <si>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</si>
  <si>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</si>
  <si>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</si>
  <si>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</si>
  <si>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</si>
  <si>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</si>
  <si>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</si>
  <si>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</si>
  <si>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</si>
  <si>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</si>
  <si>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</si>
  <si>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</si>
  <si>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</si>
  <si>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</si>
  <si>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</si>
  <si>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</si>
  <si>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</si>
  <si>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</si>
  <si>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</si>
  <si>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</si>
  <si>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</si>
  <si>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</si>
  <si>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</si>
  <si>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</si>
  <si>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</si>
  <si>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</si>
  <si>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</si>
  <si>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</si>
  <si>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</si>
  <si>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</si>
  <si>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</si>
  <si>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</si>
  <si>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</si>
  <si>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</si>
  <si>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</si>
  <si>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</si>
  <si>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</si>
  <si>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</si>
  <si>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</si>
  <si>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</si>
  <si>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</si>
  <si>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</si>
  <si>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</si>
  <si>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</si>
  <si>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</si>
  <si>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</si>
  <si>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</si>
  <si>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</si>
  <si>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</si>
  <si>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</si>
  <si>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</si>
  <si>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</si>
  <si>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</si>
  <si>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</si>
  <si>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</si>
  <si>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</si>
  <si>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</si>
  <si>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</si>
  <si>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</si>
  <si>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</si>
  <si>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</si>
  <si>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</si>
  <si>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</si>
  <si>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</si>
  <si>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</si>
  <si>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</si>
  <si>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</si>
  <si>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</si>
  <si>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</si>
  <si>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</si>
  <si>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</si>
  <si>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</si>
  <si>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</si>
  <si>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</si>
  <si>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</si>
  <si>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</si>
  <si>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</si>
  <si>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</si>
  <si>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</si>
  <si>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</si>
  <si>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</si>
  <si>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</si>
  <si>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</si>
  <si>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</si>
  <si>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</si>
  <si>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</si>
  <si>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</si>
  <si>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</si>
  <si>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</si>
  <si>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</si>
  <si>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</si>
  <si>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</si>
  <si>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</si>
  <si>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</si>
  <si>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</si>
  <si>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</si>
  <si>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</si>
  <si>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</si>
  <si>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</si>
  <si>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</si>
  <si>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</si>
  <si>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</si>
  <si>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</si>
  <si>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</si>
  <si>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</si>
  <si>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</si>
  <si>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</si>
  <si>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</si>
  <si>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</si>
  <si>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</si>
  <si>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</si>
  <si>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</si>
  <si>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</si>
  <si>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</si>
  <si>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</si>
  <si>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</si>
  <si>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</si>
  <si>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</si>
  <si>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</si>
  <si>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</si>
  <si>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</si>
  <si>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</si>
  <si>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</si>
  <si>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</si>
  <si>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</si>
  <si>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</si>
  <si>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</si>
  <si>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</si>
  <si>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</si>
  <si>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</si>
  <si>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</si>
  <si>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</si>
  <si>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</si>
  <si>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</si>
  <si>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</si>
  <si>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</si>
  <si>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</si>
  <si>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</si>
  <si>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</si>
  <si>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</si>
  <si>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</si>
  <si>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</si>
  <si>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</si>
  <si>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</si>
  <si>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</si>
  <si>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</si>
  <si>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</si>
  <si>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</si>
  <si>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</si>
  <si>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</si>
  <si>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</si>
  <si>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</si>
  <si>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</si>
  <si>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</si>
  <si>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</si>
  <si>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</si>
  <si>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</si>
  <si>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</si>
  <si>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</si>
  <si>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</si>
  <si>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</si>
  <si>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</si>
  <si>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</si>
  <si>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</si>
  <si>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</si>
  <si>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</si>
  <si>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</si>
  <si>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</si>
  <si>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</si>
  <si>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</si>
  <si>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</si>
  <si>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</si>
  <si>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</si>
  <si>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</si>
  <si>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</si>
  <si>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</si>
  <si>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</si>
  <si>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</si>
  <si>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</si>
  <si>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</si>
  <si>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</si>
  <si>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</si>
  <si>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</si>
  <si>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</si>
  <si>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</si>
  <si>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</si>
  <si>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</si>
  <si>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</si>
  <si>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</si>
  <si>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</si>
  <si>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</si>
  <si>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</si>
  <si>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</si>
  <si>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</si>
  <si>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</si>
  <si>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</si>
  <si>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</si>
  <si>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</si>
  <si>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</si>
  <si>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</si>
  <si>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</si>
  <si>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</si>
  <si>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</si>
  <si>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</si>
  <si>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</si>
  <si>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</si>
  <si>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</si>
  <si>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</si>
  <si>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</si>
  <si>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</si>
  <si>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</si>
  <si>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</si>
  <si>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</si>
  <si>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</si>
  <si>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</si>
  <si>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</si>
  <si>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</si>
  <si>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</si>
  <si>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</si>
  <si>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</si>
  <si>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</si>
  <si>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</si>
  <si>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</si>
  <si>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</si>
  <si>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</si>
  <si>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</si>
  <si>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</si>
  <si>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</si>
  <si>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</si>
  <si>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</si>
  <si>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</si>
  <si>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</si>
  <si>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</si>
  <si>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</si>
  <si>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</si>
  <si>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</si>
  <si>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</si>
  <si>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</si>
  <si>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</si>
  <si>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</si>
  <si>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</si>
  <si>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</si>
  <si>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</si>
  <si>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</si>
  <si>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</si>
  <si>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</si>
  <si>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</si>
  <si>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</si>
  <si>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</si>
  <si>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</si>
  <si>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</si>
  <si>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</si>
  <si>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</si>
  <si>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</si>
  <si>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</si>
  <si>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</si>
  <si>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</si>
  <si>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</si>
  <si>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</si>
  <si>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</si>
  <si>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</si>
  <si>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</si>
  <si>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</si>
  <si>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</si>
  <si>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</si>
  <si>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</si>
  <si>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</si>
  <si>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</si>
  <si>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</si>
  <si>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</si>
  <si>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</si>
  <si>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</si>
  <si>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</si>
  <si>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</si>
  <si>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</si>
  <si>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</si>
  <si>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</si>
  <si>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</si>
  <si>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</si>
  <si>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</si>
  <si>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</si>
  <si>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</si>
  <si>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</si>
  <si>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</si>
  <si>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</si>
  <si>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</si>
  <si>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</si>
  <si>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</si>
  <si>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</si>
  <si>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</si>
  <si>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</si>
  <si>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</si>
  <si>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</si>
  <si>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</si>
  <si>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</si>
  <si>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</si>
  <si>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</si>
  <si>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</si>
  <si>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</si>
  <si>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</si>
  <si>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</si>
  <si>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</si>
  <si>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</si>
  <si>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</si>
  <si>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</si>
  <si>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</si>
  <si>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</si>
  <si>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</si>
  <si>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</si>
  <si>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</si>
  <si>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</si>
  <si>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</si>
  <si>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</si>
  <si>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</si>
  <si>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</si>
  <si>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</si>
  <si>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</si>
  <si>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</si>
  <si>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</si>
  <si>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</si>
  <si>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</si>
  <si>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</si>
  <si>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</si>
  <si>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</si>
  <si>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</si>
  <si>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</si>
  <si>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</si>
  <si>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</si>
  <si>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</si>
  <si>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</si>
  <si>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</si>
  <si>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</si>
  <si>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</si>
  <si>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</si>
  <si>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</si>
  <si>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</si>
  <si>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</si>
  <si>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</si>
  <si>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</si>
  <si>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</si>
  <si>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</si>
  <si>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</si>
  <si>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</si>
  <si>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</si>
  <si>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</si>
  <si>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</si>
  <si>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</si>
  <si>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</si>
  <si>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</si>
  <si>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</si>
  <si>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</si>
  <si>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</si>
  <si>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</si>
  <si>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</si>
  <si>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</si>
  <si>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</si>
  <si>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</si>
  <si>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</si>
  <si>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</si>
  <si>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</si>
  <si>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</si>
  <si>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</si>
  <si>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</si>
  <si>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</si>
  <si>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</si>
  <si>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</si>
  <si>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</si>
  <si>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</si>
  <si>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</si>
  <si>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</si>
  <si>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</si>
  <si>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</si>
  <si>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</si>
  <si>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</si>
  <si>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</si>
  <si>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</si>
  <si>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</si>
  <si>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</si>
  <si>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</si>
  <si>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</si>
  <si>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</si>
  <si>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</si>
  <si>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</si>
  <si>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</si>
  <si>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</si>
  <si>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</si>
  <si>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</si>
  <si>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</si>
  <si>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</si>
  <si>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</si>
  <si>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</si>
  <si>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</si>
  <si>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</si>
  <si>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</si>
  <si>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</si>
  <si>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</si>
  <si>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</si>
  <si>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</si>
  <si>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</si>
  <si>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</si>
  <si>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</si>
  <si>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</si>
  <si>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</si>
  <si>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</si>
  <si>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</si>
  <si>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</si>
  <si>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</si>
  <si>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</si>
  <si>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</si>
  <si>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</si>
  <si>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</si>
  <si>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</si>
  <si>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</si>
  <si>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</si>
  <si>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</si>
  <si>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</si>
  <si>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</si>
  <si>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</si>
  <si>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</si>
  <si>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</si>
  <si>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</si>
  <si>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</si>
  <si>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</si>
  <si>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</si>
  <si>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</si>
  <si>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</si>
  <si>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</si>
  <si>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</si>
  <si>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</si>
  <si>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</si>
  <si>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</si>
  <si>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</si>
  <si>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</si>
  <si>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</si>
  <si>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</si>
  <si>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</si>
  <si>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</si>
  <si>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</si>
  <si>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</si>
  <si>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</si>
  <si>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</si>
  <si>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</si>
  <si>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</si>
  <si>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</si>
  <si>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</si>
  <si>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</si>
  <si>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</si>
  <si>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</si>
  <si>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</si>
  <si>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</si>
  <si>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</si>
  <si>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</si>
  <si>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</si>
  <si>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</si>
  <si>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</si>
  <si>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</si>
  <si>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</si>
  <si>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</si>
  <si>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</si>
  <si>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</si>
  <si>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</si>
  <si>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</si>
  <si>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</si>
  <si>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</si>
  <si>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</si>
  <si>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</si>
  <si>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</si>
  <si>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</si>
  <si>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</si>
  <si>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</si>
  <si>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</si>
  <si>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</si>
  <si>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</si>
  <si>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</si>
  <si>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</si>
  <si>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</si>
  <si>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</si>
  <si>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</si>
  <si>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</si>
  <si>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</si>
  <si>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</si>
  <si>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</si>
  <si>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</si>
  <si>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</si>
  <si>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</si>
  <si>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</si>
  <si>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</si>
  <si>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</si>
  <si>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</si>
  <si>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</si>
  <si>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</si>
  <si>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</si>
  <si>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</si>
  <si>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</si>
  <si>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</si>
  <si>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</si>
  <si>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</si>
  <si>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</si>
  <si>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</si>
  <si>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</si>
  <si>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</si>
  <si>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</si>
  <si>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</si>
  <si>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</si>
  <si>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</si>
  <si>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</si>
  <si>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</si>
  <si>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</si>
  <si>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</si>
  <si>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</si>
  <si>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</si>
  <si>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</si>
  <si>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</si>
  <si>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</si>
  <si>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</si>
  <si>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</si>
  <si>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</si>
  <si>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</si>
  <si>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</si>
  <si>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</si>
  <si>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</si>
  <si>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</si>
  <si>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</si>
  <si>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</si>
  <si>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</si>
  <si>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</si>
  <si>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</si>
  <si>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</si>
  <si>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</si>
  <si>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</si>
  <si>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</si>
  <si>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</si>
  <si>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</si>
  <si>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</si>
  <si>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</si>
  <si>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</si>
  <si>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</si>
  <si>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</si>
  <si>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</si>
  <si>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</si>
  <si>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</si>
  <si>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</si>
  <si>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</si>
  <si>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</si>
  <si>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</si>
  <si>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</si>
  <si>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</si>
  <si>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</si>
  <si>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</si>
  <si>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</si>
  <si>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</si>
  <si>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</si>
  <si>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</si>
  <si>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</si>
  <si>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</si>
  <si>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</si>
  <si>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</si>
  <si>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</si>
  <si>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</si>
  <si>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</si>
  <si>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</si>
  <si>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</si>
  <si>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</si>
  <si>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</si>
  <si>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</si>
  <si>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</si>
  <si>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</si>
  <si>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</si>
  <si>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</si>
  <si>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</si>
  <si>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</si>
  <si>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</si>
  <si>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</si>
  <si>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</si>
  <si>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</si>
  <si>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</si>
  <si>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</si>
  <si>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</si>
  <si>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</si>
  <si>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</si>
  <si>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</si>
  <si>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</si>
  <si>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</si>
  <si>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</si>
  <si>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</si>
  <si>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</si>
  <si>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</si>
  <si>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</si>
  <si>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</si>
  <si>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</si>
  <si>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</si>
  <si>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</si>
  <si>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</si>
  <si>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</si>
  <si>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</si>
  <si>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</si>
  <si>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</si>
  <si>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</si>
  <si>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</si>
  <si>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</si>
  <si>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</si>
  <si>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</si>
  <si>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</si>
  <si>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</si>
  <si>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</si>
  <si>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</si>
  <si>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</si>
  <si>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</si>
  <si>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</si>
  <si>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</si>
  <si>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</si>
  <si>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</si>
  <si>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</si>
  <si>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</si>
  <si>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</si>
  <si>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</si>
  <si>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</si>
  <si>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</si>
  <si>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</si>
  <si>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</si>
  <si>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</si>
  <si>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</si>
  <si>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</si>
  <si>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</si>
  <si>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</si>
  <si>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</si>
  <si>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</si>
  <si>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</si>
  <si>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</si>
  <si>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</si>
  <si>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</si>
  <si>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</si>
  <si>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</si>
  <si>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</si>
  <si>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</si>
  <si>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</si>
  <si>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</si>
  <si>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</si>
  <si>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</si>
  <si>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</si>
  <si>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</si>
  <si>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</si>
  <si>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</si>
  <si>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</si>
  <si>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</si>
  <si>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</si>
  <si>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</si>
  <si>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</si>
  <si>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</si>
  <si>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</si>
  <si>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</si>
  <si>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</si>
  <si>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</si>
  <si>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</si>
  <si>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</si>
  <si>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</si>
  <si>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</si>
  <si>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</si>
  <si>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</si>
  <si>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</si>
  <si>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</si>
  <si>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</si>
  <si>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</si>
  <si>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</si>
  <si>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</si>
  <si>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</si>
  <si>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</si>
  <si>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</si>
  <si>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</si>
  <si>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</si>
  <si>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</si>
  <si>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</si>
  <si>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</si>
  <si>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</si>
  <si>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</si>
  <si>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</si>
  <si>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</si>
  <si>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</si>
  <si>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</si>
  <si>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</si>
  <si>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</si>
  <si>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</si>
  <si>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</si>
  <si>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</si>
  <si>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</si>
  <si>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</si>
  <si>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</si>
  <si>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</si>
  <si>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</si>
  <si>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</si>
  <si>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</si>
  <si>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</si>
  <si>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</si>
  <si>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</si>
  <si>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</si>
  <si>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</si>
  <si>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</si>
  <si>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</si>
  <si>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</si>
  <si>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</si>
  <si>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</si>
  <si>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</si>
  <si>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</si>
  <si>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</si>
  <si>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</si>
  <si>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</si>
  <si>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</si>
  <si>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</si>
  <si>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</si>
  <si>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</si>
  <si>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</si>
  <si>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</si>
  <si>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</si>
  <si>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</si>
  <si>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</si>
  <si>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</si>
  <si>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</si>
  <si>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</si>
  <si>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</si>
  <si>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</si>
  <si>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</si>
  <si>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</si>
  <si>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</si>
  <si>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</si>
  <si>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</si>
  <si>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</si>
  <si>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</si>
  <si>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</si>
  <si>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</si>
  <si>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</si>
  <si>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</si>
  <si>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</si>
  <si>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</si>
  <si>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</si>
  <si>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</si>
  <si>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</si>
  <si>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</si>
  <si>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</si>
  <si>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</si>
  <si>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</si>
  <si>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</si>
  <si>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</si>
  <si>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</si>
  <si>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</si>
  <si>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</si>
  <si>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</si>
  <si>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</si>
  <si>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</si>
  <si>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</si>
  <si>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</si>
  <si>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</si>
  <si>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</si>
  <si>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</si>
  <si>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</si>
  <si>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</si>
  <si>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</si>
  <si>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</si>
  <si>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</si>
  <si>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</si>
  <si>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</si>
  <si>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</si>
  <si>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</si>
  <si>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</si>
  <si>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</si>
  <si>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</si>
  <si>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</si>
  <si>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</si>
  <si>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</si>
  <si>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</si>
  <si>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</si>
  <si>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</si>
  <si>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</si>
  <si>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</si>
  <si>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</si>
  <si>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</si>
  <si>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</si>
  <si>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</si>
  <si>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</si>
  <si>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</si>
  <si>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</si>
  <si>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</si>
  <si>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</si>
  <si>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</si>
  <si>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</si>
  <si>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</si>
  <si>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</si>
  <si>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</si>
  <si>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</si>
  <si>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</si>
  <si>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</si>
  <si>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</si>
  <si>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</si>
  <si>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</si>
  <si>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</si>
  <si>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</si>
  <si>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</si>
  <si>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</si>
  <si>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</si>
  <si>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</si>
  <si>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</si>
  <si>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</si>
  <si>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</si>
  <si>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</si>
  <si>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</si>
  <si>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</si>
  <si>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</si>
  <si>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</si>
  <si>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</si>
  <si>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</si>
  <si>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</si>
  <si>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</si>
  <si>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</si>
  <si>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</si>
  <si>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</si>
  <si>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</si>
  <si>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</si>
  <si>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</si>
  <si>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</si>
  <si>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</si>
  <si>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</si>
  <si>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</si>
  <si>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</si>
  <si>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</si>
  <si>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</si>
  <si>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</si>
  <si>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</si>
  <si>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</si>
  <si>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</si>
  <si>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</si>
  <si>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</si>
  <si>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</si>
  <si>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</si>
  <si>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</si>
  <si>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</si>
  <si>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</si>
  <si>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</si>
  <si>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</si>
  <si>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</si>
  <si>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</si>
  <si>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</si>
  <si>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</si>
  <si>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</si>
  <si>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</si>
  <si>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</si>
  <si>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</si>
  <si>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</si>
  <si>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</si>
  <si>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</si>
  <si>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</si>
  <si>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</si>
  <si>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</si>
  <si>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</si>
  <si>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</si>
  <si>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</si>
  <si>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</si>
  <si>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</si>
  <si>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</si>
  <si>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</si>
  <si>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</si>
  <si>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</si>
  <si>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</si>
  <si>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</si>
  <si>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</si>
  <si>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</si>
  <si>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</si>
  <si>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</si>
  <si>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</si>
  <si>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</si>
  <si>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</si>
  <si>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</si>
  <si>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</si>
  <si>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</si>
  <si>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</si>
  <si>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</si>
  <si>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</si>
  <si>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</si>
  <si>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</si>
  <si>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</si>
  <si>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</si>
  <si>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</si>
  <si>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</si>
  <si>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</si>
  <si>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</si>
  <si>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</si>
  <si>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</si>
  <si>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</si>
  <si>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</si>
  <si>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</si>
  <si>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</si>
  <si>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</si>
  <si>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</si>
  <si>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</si>
  <si>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</si>
  <si>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</si>
  <si>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</si>
  <si>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</si>
  <si>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</si>
  <si>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</si>
  <si>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</si>
  <si>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</si>
  <si>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</si>
  <si>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</si>
  <si>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</si>
  <si>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</si>
  <si>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</si>
  <si>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</si>
  <si>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</si>
  <si>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</si>
  <si>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</si>
  <si>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</si>
  <si>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</si>
  <si>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</si>
  <si>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</si>
  <si>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</si>
  <si>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</si>
  <si>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</si>
  <si>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</si>
  <si>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</si>
  <si>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</si>
  <si>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</si>
  <si>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</si>
  <si>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</si>
  <si>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</si>
  <si>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</si>
  <si>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</si>
  <si>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</si>
  <si>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</si>
  <si>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</si>
  <si>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</si>
  <si>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</si>
  <si>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</si>
  <si>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</si>
  <si>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</si>
  <si>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</si>
  <si>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</si>
  <si>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</si>
  <si>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</si>
  <si>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</si>
  <si>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</si>
  <si>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</si>
  <si>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</si>
  <si>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</si>
  <si>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</si>
  <si>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</si>
  <si>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</si>
  <si>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</si>
  <si>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</si>
  <si>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</si>
  <si>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</si>
  <si>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</si>
  <si>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</si>
  <si>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</si>
  <si>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</si>
  <si>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</si>
  <si>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</si>
  <si>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</si>
  <si>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</si>
  <si>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</si>
  <si>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</si>
  <si>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</si>
  <si>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</si>
  <si>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</si>
  <si>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</si>
  <si>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</si>
  <si>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</si>
  <si>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</si>
  <si>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</si>
  <si>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</si>
  <si>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</si>
  <si>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</si>
  <si>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</si>
  <si>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</si>
  <si>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</si>
  <si>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</si>
  <si>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</si>
  <si>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</si>
  <si>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</si>
  <si>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</si>
  <si>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</si>
  <si>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</si>
  <si>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</si>
  <si>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</si>
  <si>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</si>
  <si>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</si>
  <si>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</si>
  <si>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</si>
  <si>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</si>
  <si>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</si>
  <si>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</si>
  <si>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</si>
  <si>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</si>
  <si>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</si>
  <si>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</si>
  <si>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</si>
  <si>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</si>
  <si>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</si>
  <si>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</si>
  <si>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</si>
  <si>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</si>
  <si>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</si>
  <si>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</si>
  <si>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</si>
  <si>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</si>
  <si>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</si>
  <si>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</si>
  <si>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</si>
  <si>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</si>
  <si>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</si>
  <si>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</si>
  <si>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</si>
  <si>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</si>
  <si>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</si>
  <si>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</si>
  <si>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</si>
  <si>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</si>
  <si>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</si>
  <si>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</si>
  <si>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</si>
  <si>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</si>
  <si>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</si>
  <si>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</si>
  <si>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</si>
  <si>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</si>
  <si>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</si>
  <si>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</si>
  <si>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</si>
  <si>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</si>
  <si>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</si>
  <si>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</si>
  <si>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</si>
  <si>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</si>
  <si>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</si>
  <si>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</si>
  <si>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</si>
  <si>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</si>
  <si>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</si>
  <si>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</si>
  <si>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</si>
  <si>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</si>
  <si>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</si>
  <si>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</si>
  <si>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</si>
  <si>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</si>
  <si>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</si>
  <si>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</si>
  <si>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</si>
  <si>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</si>
  <si>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</si>
  <si>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</si>
  <si>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</si>
  <si>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</si>
  <si>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</si>
  <si>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</si>
  <si>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</si>
  <si>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</si>
  <si>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</si>
  <si>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</si>
  <si>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</si>
  <si>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</si>
  <si>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</si>
  <si>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</si>
  <si>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</si>
  <si>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</si>
  <si>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</si>
  <si>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</si>
  <si>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</si>
  <si>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</si>
  <si>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</si>
  <si>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</si>
  <si>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</si>
  <si>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</si>
  <si>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</si>
  <si>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</si>
  <si>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</si>
  <si>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</si>
  <si>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</si>
  <si>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</si>
  <si>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</si>
  <si>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</si>
  <si>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</si>
  <si>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</si>
  <si>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</si>
  <si>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</si>
  <si>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</si>
  <si>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</si>
  <si>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</si>
  <si>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</si>
  <si>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</si>
  <si>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</si>
  <si>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</si>
  <si>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</si>
  <si>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</si>
  <si>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</si>
  <si>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</si>
  <si>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</si>
  <si>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</si>
  <si>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</si>
  <si>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</si>
  <si>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</si>
  <si>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</si>
  <si>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</si>
  <si>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</si>
  <si>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</si>
  <si>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</si>
  <si>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</si>
  <si>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</si>
  <si>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</si>
  <si>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</si>
  <si>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</si>
  <si>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</si>
  <si>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</si>
  <si>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</si>
  <si>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</si>
  <si>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</si>
  <si>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</si>
  <si>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</si>
  <si>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</si>
  <si>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</si>
  <si>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</si>
  <si>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</si>
  <si>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</si>
  <si>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</si>
  <si>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</si>
  <si>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</si>
  <si>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</si>
  <si>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</si>
  <si>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</si>
  <si>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</si>
  <si>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</si>
  <si>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</si>
  <si>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</si>
  <si>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</si>
  <si>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</si>
  <si>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</si>
  <si>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</si>
  <si>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</si>
  <si>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</si>
  <si>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</si>
  <si>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</si>
  <si>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</si>
  <si>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</si>
  <si>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</si>
  <si>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</si>
  <si>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</si>
  <si>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</si>
  <si>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</si>
  <si>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</si>
  <si>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</si>
  <si>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</si>
  <si>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</si>
  <si>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</si>
  <si>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</si>
  <si>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</si>
  <si>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</si>
  <si>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</si>
  <si>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</si>
  <si>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</si>
  <si>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</si>
  <si>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</si>
  <si>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</si>
  <si>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</si>
  <si>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</si>
  <si>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</si>
  <si>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</si>
  <si>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</si>
  <si>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</si>
  <si>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</si>
  <si>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</si>
  <si>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</si>
  <si>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</si>
  <si>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</si>
  <si>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</si>
  <si>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</si>
  <si>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</si>
  <si>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</si>
  <si>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</si>
  <si>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</si>
  <si>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</si>
  <si>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</si>
  <si>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</si>
  <si>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</si>
  <si>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</si>
  <si>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</si>
  <si>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</si>
  <si>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</si>
  <si>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</si>
  <si>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</si>
  <si>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</si>
  <si>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</si>
  <si>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</si>
  <si>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</si>
  <si>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</si>
  <si>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</si>
  <si>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</si>
  <si>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</si>
  <si>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</si>
  <si>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</si>
  <si>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</si>
  <si>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</si>
  <si>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</si>
  <si>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</si>
  <si>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</si>
  <si>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</si>
  <si>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</si>
  <si>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</si>
  <si>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</si>
  <si>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</si>
  <si>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</si>
  <si>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</si>
  <si>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</si>
  <si>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</si>
  <si>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</si>
  <si>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</si>
  <si>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</si>
  <si>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</si>
  <si>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</si>
  <si>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</si>
  <si>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</si>
  <si>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</si>
  <si>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</si>
  <si>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</si>
  <si>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</si>
  <si>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</si>
  <si>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</si>
  <si>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</si>
  <si>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</si>
  <si>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</si>
  <si>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</si>
  <si>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</si>
  <si>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</si>
  <si>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</si>
  <si>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</si>
  <si>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</si>
  <si>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</si>
  <si>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</si>
  <si>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</si>
  <si>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</si>
  <si>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</si>
  <si>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</si>
  <si>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</si>
  <si>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</si>
  <si>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</si>
  <si>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</si>
  <si>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</si>
  <si>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</si>
  <si>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</si>
  <si>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</si>
  <si>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</si>
  <si>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</si>
  <si>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</si>
  <si>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</si>
  <si>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</si>
  <si>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</si>
  <si>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</si>
  <si>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</si>
  <si>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</si>
  <si>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</si>
  <si>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</si>
  <si>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</si>
  <si>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</si>
  <si>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</si>
  <si>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</si>
  <si>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</si>
  <si>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</si>
  <si>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</si>
  <si>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</si>
  <si>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</si>
  <si>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</si>
  <si>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</si>
  <si>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</si>
  <si>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</si>
  <si>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</si>
  <si>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</si>
  <si>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</si>
  <si>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</si>
  <si>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</si>
  <si>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</si>
  <si>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</si>
  <si>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</si>
  <si>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</si>
  <si>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</si>
  <si>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</si>
  <si>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</si>
  <si>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</si>
  <si>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</si>
  <si>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</si>
  <si>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</si>
  <si>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</si>
  <si>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</si>
  <si>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</si>
  <si>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</si>
  <si>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</si>
  <si>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</si>
  <si>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</si>
  <si>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</si>
  <si>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</si>
  <si>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</si>
  <si>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</si>
  <si>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</si>
  <si>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</si>
  <si>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</si>
  <si>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</si>
  <si>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</si>
  <si>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</si>
  <si>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</si>
  <si>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</si>
  <si>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</si>
  <si>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</si>
  <si>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</si>
  <si>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</si>
  <si>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</si>
  <si>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</si>
  <si>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</si>
  <si>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</si>
  <si>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</si>
  <si>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</si>
  <si>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</si>
  <si>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</si>
  <si>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</si>
  <si>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</si>
  <si>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</si>
  <si>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</si>
  <si>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</si>
  <si>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</si>
  <si>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</si>
  <si>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</si>
  <si>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</si>
  <si>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</si>
  <si>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</si>
  <si>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</si>
  <si>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</si>
  <si>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</si>
  <si>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</si>
  <si>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</si>
  <si>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</si>
  <si>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</si>
  <si>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</si>
  <si>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</si>
  <si>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</si>
  <si>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</si>
  <si>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</si>
  <si>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</si>
  <si>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</si>
  <si>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</si>
  <si>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</si>
  <si>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</si>
  <si>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</si>
  <si>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</si>
  <si>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</si>
  <si>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</si>
  <si>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</si>
  <si>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</si>
  <si>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</si>
  <si>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</si>
  <si>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</si>
  <si>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</si>
  <si>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</si>
  <si>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</si>
  <si>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</si>
  <si>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</si>
  <si>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</si>
  <si>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</si>
  <si>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</si>
  <si>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</si>
  <si>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</si>
  <si>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</si>
  <si>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</si>
  <si>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</si>
  <si>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</si>
  <si>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</si>
  <si>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</si>
  <si>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</si>
  <si>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</si>
  <si>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</si>
  <si>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</si>
  <si>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</si>
  <si>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</si>
  <si>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</si>
  <si>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</si>
  <si>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</si>
  <si>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</si>
  <si>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</si>
  <si>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</si>
  <si>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</si>
  <si>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</si>
  <si>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</si>
  <si>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</si>
  <si>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</si>
  <si>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</si>
  <si>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</si>
  <si>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</si>
  <si>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</si>
  <si>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</si>
  <si>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</si>
  <si>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</si>
  <si>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</si>
  <si>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</si>
  <si>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</si>
  <si>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</si>
  <si>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</si>
  <si>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</si>
  <si>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</si>
  <si>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</si>
  <si>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</si>
  <si>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</si>
  <si>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</si>
  <si>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</si>
  <si>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</si>
  <si>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</si>
  <si>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</si>
  <si>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</si>
  <si>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</si>
  <si>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</si>
  <si>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</si>
  <si>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</si>
  <si>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</si>
  <si>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</si>
  <si>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</si>
  <si>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</si>
  <si>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</si>
  <si>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</si>
  <si>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</si>
  <si>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</si>
  <si>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</si>
  <si>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</si>
  <si>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</si>
  <si>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</si>
  <si>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</si>
  <si>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</si>
  <si>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</si>
  <si>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</si>
  <si>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</si>
  <si>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</si>
  <si>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</si>
  <si>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</si>
  <si>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</si>
  <si>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</si>
  <si>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</si>
  <si>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</si>
  <si>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</si>
  <si>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</si>
  <si>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</si>
  <si>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</si>
  <si>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</si>
  <si>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</si>
  <si>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</si>
  <si>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</si>
  <si>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</si>
  <si>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</si>
  <si>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</si>
  <si>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</si>
  <si>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</si>
  <si>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</si>
  <si>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</si>
  <si>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</si>
  <si>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</si>
  <si>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</si>
  <si>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</si>
  <si>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</si>
  <si>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</si>
  <si>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</si>
  <si>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</si>
  <si>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</si>
  <si>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</si>
  <si>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</si>
  <si>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</si>
  <si>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</si>
  <si>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</si>
  <si>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</si>
  <si>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</si>
  <si>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</si>
  <si>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</si>
  <si>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</si>
  <si>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</si>
  <si>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</si>
  <si>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</si>
  <si>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</si>
  <si>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</si>
  <si>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</si>
  <si>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</si>
  <si>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</si>
  <si>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</si>
  <si>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</si>
  <si>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</si>
  <si>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</si>
  <si>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</si>
  <si>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</si>
  <si>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</si>
  <si>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</si>
  <si>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</si>
  <si>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</si>
  <si>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</si>
  <si>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</si>
  <si>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</si>
  <si>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</si>
  <si>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</si>
  <si>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</si>
  <si>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</si>
  <si>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</si>
  <si>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</si>
  <si>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</si>
  <si>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</si>
  <si>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</si>
  <si>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</si>
  <si>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</si>
  <si>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</si>
  <si>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</si>
  <si>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</si>
  <si>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</si>
  <si>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</si>
  <si>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</si>
  <si>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</si>
  <si>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</si>
  <si>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</si>
  <si>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</si>
  <si>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</si>
  <si>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</si>
  <si>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</si>
  <si>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</si>
  <si>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</si>
  <si>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</si>
  <si>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</si>
  <si>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</si>
  <si>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</si>
  <si>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</si>
  <si>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</si>
  <si>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</si>
  <si>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</si>
  <si>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</si>
  <si>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</si>
  <si>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</si>
  <si>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</si>
  <si>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</si>
  <si>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</si>
  <si>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</si>
  <si>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</si>
  <si>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</si>
  <si>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</si>
  <si>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</si>
  <si>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</si>
  <si>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</si>
  <si>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</si>
  <si>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</si>
  <si>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</si>
  <si>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</si>
  <si>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</si>
  <si>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</si>
  <si>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</si>
  <si>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</si>
  <si>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</si>
  <si>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</si>
  <si>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</si>
  <si>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</si>
  <si>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</si>
  <si>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</si>
  <si>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</si>
  <si>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</si>
  <si>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</si>
  <si>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</si>
  <si>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</si>
  <si>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</si>
  <si>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</si>
  <si>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</si>
  <si>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</si>
  <si>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</si>
  <si>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</si>
  <si>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</si>
  <si>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</si>
  <si>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</si>
  <si>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</si>
  <si>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</si>
  <si>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</si>
  <si>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</si>
  <si>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</si>
  <si>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</si>
  <si>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</si>
  <si>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</si>
  <si>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</si>
  <si>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</si>
  <si>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</si>
  <si>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</si>
  <si>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</si>
  <si>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</si>
  <si>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</si>
  <si>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</si>
  <si>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</si>
  <si>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</si>
  <si>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</si>
  <si>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</si>
  <si>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</si>
  <si>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</si>
  <si>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</si>
  <si>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</si>
  <si>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</si>
  <si>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</si>
  <si>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</si>
  <si>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</si>
  <si>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</si>
  <si>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</si>
  <si>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</si>
  <si>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</si>
  <si>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</si>
  <si>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</si>
  <si>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</si>
  <si>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</si>
  <si>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</si>
  <si>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</si>
  <si>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</si>
  <si>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</si>
  <si>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</si>
  <si>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</si>
  <si>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</si>
  <si>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</si>
  <si>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</si>
  <si>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</si>
  <si>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</si>
  <si>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</si>
  <si>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</si>
  <si>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</si>
  <si>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</si>
  <si>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</si>
  <si>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</si>
  <si>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</si>
  <si>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</si>
  <si>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</si>
  <si>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</si>
  <si>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</si>
  <si>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</si>
  <si>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</si>
  <si>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</si>
  <si>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</si>
  <si>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</si>
  <si>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</si>
  <si>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</si>
  <si>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</si>
  <si>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</si>
  <si>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</si>
  <si>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</si>
  <si>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</si>
  <si>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</si>
  <si>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</si>
  <si>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</si>
  <si>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</si>
  <si>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</si>
  <si>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</si>
  <si>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</si>
  <si>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</si>
  <si>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</si>
  <si>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</si>
  <si>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</si>
  <si>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</si>
  <si>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</si>
  <si>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</si>
  <si>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</si>
  <si>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</si>
  <si>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</si>
  <si>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</si>
  <si>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</si>
  <si>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</si>
  <si>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</si>
  <si>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</si>
  <si>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</si>
  <si>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</si>
  <si>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</si>
  <si>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</si>
  <si>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</si>
  <si>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</si>
  <si>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</si>
  <si>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</si>
  <si>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</si>
  <si>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</si>
  <si>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</si>
  <si>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</si>
  <si>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</si>
  <si>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</si>
  <si>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</si>
  <si>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</si>
  <si>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</si>
  <si>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</si>
  <si>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</si>
  <si>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</si>
  <si>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</si>
  <si>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</si>
  <si>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</si>
  <si>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</si>
  <si>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</si>
  <si>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</si>
  <si>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</si>
  <si>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</si>
  <si>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</si>
  <si>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</si>
  <si>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</si>
  <si>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</si>
  <si>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</si>
  <si>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</si>
  <si>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</si>
  <si>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</si>
  <si>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</si>
  <si>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</si>
  <si>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</si>
  <si>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</si>
  <si>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</si>
  <si>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</si>
  <si>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</si>
  <si>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</si>
  <si>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</si>
  <si>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</si>
  <si>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</si>
  <si>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</si>
  <si>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</si>
  <si>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</si>
  <si>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</si>
  <si>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</si>
  <si>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</si>
  <si>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</si>
  <si>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</si>
  <si>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</si>
  <si>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</si>
  <si>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</si>
  <si>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</si>
  <si>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</si>
  <si>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</si>
  <si>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</si>
  <si>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</si>
  <si>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</si>
  <si>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</si>
  <si>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</si>
  <si>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</si>
  <si>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</si>
  <si>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</si>
  <si>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</si>
  <si>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</si>
  <si>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</si>
  <si>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</si>
  <si>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</si>
  <si>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</si>
  <si>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</si>
  <si>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</si>
  <si>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</si>
  <si>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</si>
  <si>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</si>
  <si>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</si>
  <si>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</si>
  <si>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</si>
  <si>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</si>
  <si>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</si>
  <si>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</si>
  <si>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</si>
  <si>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</si>
  <si>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</si>
  <si>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</si>
  <si>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</si>
  <si>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</si>
  <si>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</si>
  <si>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</si>
  <si>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</si>
  <si>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</si>
  <si>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</si>
  <si>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</si>
  <si>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</si>
  <si>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</si>
  <si>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</si>
  <si>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</si>
  <si>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</si>
  <si>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</si>
  <si>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</si>
  <si>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</si>
  <si>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</si>
  <si>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</si>
  <si>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</si>
  <si>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</si>
  <si>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</si>
  <si>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</si>
  <si>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</si>
  <si>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</si>
  <si>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</si>
  <si>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</si>
  <si>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</si>
  <si>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</si>
  <si>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</si>
  <si>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</si>
  <si>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</si>
  <si>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</si>
  <si>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</si>
  <si>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</si>
  <si>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</si>
  <si>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</si>
  <si>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</si>
  <si>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</si>
  <si>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</si>
  <si>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</si>
  <si>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</si>
  <si>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</si>
  <si>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</si>
  <si>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</si>
  <si>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</si>
  <si>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</si>
  <si>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</si>
  <si>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</si>
  <si>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</si>
  <si>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</si>
  <si>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</si>
  <si>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</si>
  <si>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</si>
  <si>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</si>
  <si>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</si>
  <si>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</si>
  <si>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</si>
  <si>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</si>
  <si>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</si>
  <si>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</si>
  <si>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</si>
  <si>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</si>
  <si>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</si>
  <si>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</si>
  <si>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</si>
  <si>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</si>
  <si>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</si>
  <si>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</si>
  <si>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</si>
  <si>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</si>
  <si>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</si>
  <si>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</si>
  <si>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</si>
  <si>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</si>
  <si>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</si>
  <si>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</si>
  <si>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</si>
  <si>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</si>
  <si>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</si>
  <si>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</si>
  <si>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</si>
  <si>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</si>
  <si>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</si>
  <si>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</si>
  <si>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</si>
  <si>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</si>
  <si>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</si>
  <si>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</si>
  <si>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</si>
  <si>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</si>
  <si>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</si>
  <si>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</si>
  <si>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</si>
  <si>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</si>
  <si>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</si>
  <si>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</si>
  <si>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</si>
  <si>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</si>
  <si>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</si>
  <si>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</si>
  <si>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</si>
  <si>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</si>
  <si>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</si>
  <si>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</si>
  <si>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</si>
  <si>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</si>
  <si>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</si>
  <si>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</si>
  <si>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</si>
  <si>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</si>
  <si>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</si>
  <si>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</si>
  <si>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</si>
  <si>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</si>
  <si>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</si>
  <si>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</si>
  <si>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</si>
  <si>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</si>
  <si>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</si>
  <si>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</si>
  <si>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</si>
  <si>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</si>
  <si>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</si>
  <si>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</si>
  <si>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</si>
  <si>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</si>
  <si>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</si>
  <si>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</si>
  <si>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</si>
  <si>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</si>
  <si>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</si>
  <si>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</si>
  <si>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</si>
  <si>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</si>
  <si>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</si>
  <si>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</si>
  <si>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</si>
  <si>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</si>
  <si>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</si>
  <si>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</si>
  <si>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</si>
  <si>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</si>
  <si>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</si>
  <si>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</si>
  <si>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</si>
  <si>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</si>
  <si>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</si>
  <si>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</si>
  <si>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</si>
  <si>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</si>
  <si>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</si>
  <si>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</si>
  <si>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</si>
  <si>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</si>
  <si>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</si>
  <si>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</si>
  <si>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</si>
  <si>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</si>
  <si>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</si>
  <si>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</si>
  <si>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</si>
  <si>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</si>
  <si>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</si>
  <si>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</si>
  <si>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</si>
  <si>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</si>
  <si>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</si>
  <si>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</si>
  <si>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</si>
  <si>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</si>
  <si>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</si>
  <si>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</si>
  <si>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</si>
  <si>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</si>
  <si>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</si>
  <si>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</si>
  <si>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</si>
  <si>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</si>
  <si>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</si>
  <si>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</si>
  <si>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</si>
  <si>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</si>
  <si>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</si>
  <si>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</si>
  <si>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</si>
  <si>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</si>
  <si>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</si>
  <si>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</si>
  <si>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</si>
  <si>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</si>
  <si>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</si>
  <si>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</si>
  <si>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</si>
  <si>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</si>
  <si>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</si>
  <si>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</si>
  <si>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</si>
  <si>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</si>
  <si>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</si>
  <si>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</si>
  <si>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</si>
  <si>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</si>
  <si>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</si>
  <si>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</si>
  <si>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</si>
  <si>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</si>
  <si>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</si>
  <si>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</si>
  <si>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</si>
  <si>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</si>
  <si>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</si>
  <si>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</si>
  <si>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</si>
  <si>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</si>
  <si>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</si>
  <si>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</si>
  <si>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</si>
  <si>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</si>
  <si>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</si>
  <si>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</si>
  <si>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</si>
  <si>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</si>
  <si>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</si>
  <si>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</si>
  <si>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</si>
  <si>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</si>
  <si>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</si>
  <si>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</si>
  <si>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</si>
  <si>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</si>
  <si>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</si>
  <si>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</si>
  <si>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</si>
  <si>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</si>
  <si>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</si>
  <si>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</si>
  <si>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</si>
  <si>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</si>
  <si>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</si>
  <si>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</si>
  <si>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</si>
  <si>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</si>
  <si>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</si>
  <si>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</si>
  <si>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</si>
  <si>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</si>
  <si>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</si>
  <si>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</si>
  <si>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</si>
  <si>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</si>
  <si>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</si>
  <si>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</si>
  <si>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</si>
  <si>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</si>
  <si>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</si>
  <si>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</si>
  <si>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</si>
  <si>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</si>
  <si>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</si>
  <si>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</si>
  <si>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</si>
  <si>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</si>
  <si>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</si>
  <si>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</si>
  <si>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</si>
  <si>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</si>
  <si>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</si>
  <si>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</si>
  <si>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</si>
  <si>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</si>
  <si>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</si>
  <si>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</si>
  <si>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</si>
  <si>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</si>
  <si>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</si>
  <si>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</si>
  <si>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</si>
  <si>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</si>
  <si>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</si>
  <si>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</si>
  <si>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</si>
  <si>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</si>
  <si>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</si>
  <si>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</si>
  <si>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</si>
  <si>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</si>
  <si>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</si>
  <si>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</si>
  <si>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</si>
  <si>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</si>
  <si>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</si>
  <si>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</si>
  <si>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</si>
  <si>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</si>
  <si>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</si>
  <si>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</si>
  <si>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</si>
  <si>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</si>
  <si>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</si>
  <si>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</si>
  <si>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</si>
  <si>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</si>
  <si>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</si>
  <si>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</si>
  <si>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</si>
  <si>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</si>
  <si>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</si>
  <si>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</si>
  <si>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</si>
  <si>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</si>
  <si>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</si>
  <si>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</si>
  <si>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</si>
  <si>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</si>
  <si>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</si>
  <si>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</si>
  <si>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</si>
  <si>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</si>
  <si>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</si>
  <si>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</si>
  <si>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</si>
  <si>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</si>
  <si>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</si>
  <si>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</si>
  <si>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</si>
  <si>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</si>
  <si>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</si>
  <si>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</si>
  <si>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</si>
  <si>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</si>
  <si>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</si>
  <si>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</si>
  <si>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</si>
  <si>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</si>
  <si>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</si>
  <si>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</si>
  <si>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</si>
  <si>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</si>
  <si>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</si>
  <si>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</si>
  <si>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</si>
  <si>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</si>
  <si>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</si>
  <si>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</si>
  <si>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</si>
  <si>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</si>
  <si>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</si>
  <si>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</si>
  <si>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</si>
  <si>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</si>
  <si>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</si>
  <si>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</si>
  <si>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</si>
  <si>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</si>
  <si>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</si>
  <si>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</si>
  <si>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</si>
  <si>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</si>
  <si>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</si>
  <si>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</si>
  <si>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</si>
  <si>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</si>
  <si>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</si>
  <si>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</si>
  <si>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</si>
  <si>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</si>
  <si>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</si>
  <si>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</si>
  <si>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</si>
  <si>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</si>
  <si>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</si>
  <si>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</si>
  <si>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</si>
  <si>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</si>
  <si>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</si>
  <si>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</si>
  <si>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</si>
  <si>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</si>
  <si>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</si>
  <si>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</si>
  <si>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</si>
  <si>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</si>
  <si>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</si>
  <si>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</si>
  <si>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</si>
  <si>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</si>
  <si>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</si>
  <si>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</si>
  <si>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</si>
  <si>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</si>
  <si>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</si>
  <si>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</si>
  <si>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</si>
  <si>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</si>
  <si>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</si>
  <si>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</si>
  <si>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</si>
  <si>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</si>
  <si>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</si>
  <si>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</si>
  <si>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</si>
  <si>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</si>
  <si>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</si>
  <si>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</si>
  <si>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</si>
  <si>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</si>
  <si>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</si>
  <si>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</si>
  <si>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</si>
  <si>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</si>
  <si>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</si>
  <si>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</si>
  <si>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</si>
  <si>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</si>
  <si>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</si>
  <si>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</si>
  <si>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</si>
  <si>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</si>
  <si>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</si>
  <si>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</si>
  <si>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</si>
  <si>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</si>
  <si>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</si>
  <si>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</si>
  <si>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</si>
  <si>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</si>
  <si>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</si>
  <si>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</si>
  <si>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</si>
  <si>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</si>
  <si>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</si>
  <si>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</si>
  <si>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</si>
  <si>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</si>
  <si>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</si>
  <si>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</si>
  <si>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</si>
  <si>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</si>
  <si>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</si>
  <si>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</si>
  <si>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</si>
  <si>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</si>
  <si>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</si>
  <si>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</si>
  <si>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</si>
  <si>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</si>
  <si>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</si>
  <si>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</si>
  <si>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</si>
  <si>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</si>
  <si>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</si>
  <si>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</si>
  <si>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</si>
  <si>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</si>
  <si>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</si>
  <si>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</si>
  <si>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</si>
  <si>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</si>
  <si>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</si>
  <si>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</si>
  <si>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</si>
  <si>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</si>
  <si>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</si>
  <si>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</si>
  <si>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</si>
  <si>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</si>
  <si>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</si>
  <si>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</si>
  <si>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</si>
  <si>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</si>
  <si>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</si>
  <si>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</si>
  <si>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</si>
  <si>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</si>
  <si>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</si>
  <si>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</si>
  <si>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</si>
  <si>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</si>
  <si>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</si>
  <si>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</si>
  <si>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</si>
  <si>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</si>
  <si>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</si>
  <si>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</si>
  <si>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</si>
  <si>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</si>
  <si>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</si>
  <si>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</si>
  <si>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</si>
  <si>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</si>
  <si>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</si>
  <si>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</si>
  <si>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</si>
  <si>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</si>
  <si>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</si>
  <si>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</si>
  <si>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</si>
  <si>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</si>
  <si>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</si>
  <si>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</si>
  <si>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</si>
  <si>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</si>
  <si>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</si>
  <si>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</si>
  <si>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</si>
  <si>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</si>
  <si>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</si>
  <si>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</si>
  <si>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</si>
  <si>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</si>
  <si>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</si>
  <si>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</si>
  <si>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</si>
  <si>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</si>
  <si>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</si>
  <si>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</si>
  <si>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</si>
  <si>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</si>
  <si>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</si>
  <si>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</si>
  <si>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</si>
  <si>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</si>
  <si>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</si>
  <si>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</si>
  <si>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</si>
  <si>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</si>
  <si>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</si>
  <si>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</si>
  <si>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</si>
  <si>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</si>
  <si>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</si>
  <si>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</si>
  <si>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</si>
  <si>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</si>
  <si>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</si>
  <si>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</si>
  <si>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</si>
  <si>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</si>
  <si>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</si>
  <si>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</si>
  <si>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</si>
  <si>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</si>
  <si>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</si>
  <si>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</si>
  <si>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</si>
  <si>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</si>
  <si>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</si>
  <si>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</si>
  <si>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</si>
  <si>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</si>
  <si>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</si>
  <si>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</si>
  <si>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</si>
  <si>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</si>
  <si>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</si>
  <si>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</si>
  <si>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</si>
  <si>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</si>
  <si>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</si>
  <si>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</si>
  <si>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</si>
  <si>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</si>
  <si>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</si>
  <si>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</si>
  <si>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</si>
  <si>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</si>
  <si>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</si>
  <si>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</si>
  <si>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</si>
  <si>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</si>
  <si>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</si>
  <si>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</si>
  <si>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</si>
  <si>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</si>
  <si>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</si>
  <si>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</si>
  <si>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</si>
  <si>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</si>
  <si>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</si>
  <si>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</si>
  <si>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</si>
  <si>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</si>
  <si>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</si>
  <si>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</si>
  <si>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</si>
  <si>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</si>
  <si>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</si>
  <si>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</si>
  <si>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</si>
  <si>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</si>
  <si>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</si>
  <si>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</si>
  <si>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</si>
  <si>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</si>
  <si>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</si>
  <si>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</si>
  <si>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</si>
  <si>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</si>
  <si>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</si>
  <si>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</si>
  <si>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</si>
  <si>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</si>
  <si>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</si>
  <si>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</si>
  <si>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</si>
  <si>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</si>
  <si>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</si>
  <si>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</si>
  <si>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</si>
  <si>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</si>
  <si>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</si>
  <si>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</si>
  <si>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</si>
  <si>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</si>
  <si>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</si>
  <si>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</si>
  <si>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</si>
  <si>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</si>
  <si>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</si>
  <si>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</si>
  <si>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</si>
  <si>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</si>
  <si>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</si>
  <si>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</si>
  <si>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</si>
  <si>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</si>
  <si>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</si>
  <si>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</si>
  <si>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</si>
  <si>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</si>
  <si>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</si>
  <si>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</si>
  <si>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</si>
  <si>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</si>
  <si>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</si>
  <si>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</si>
  <si>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</si>
  <si>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</si>
  <si>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</si>
  <si>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</si>
  <si>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</si>
  <si>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</si>
  <si>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</si>
  <si>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</si>
  <si>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</si>
  <si>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</si>
  <si>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</si>
  <si>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</si>
  <si>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</si>
  <si>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</si>
  <si>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</si>
  <si>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</si>
  <si>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</si>
  <si>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</si>
  <si>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</si>
  <si>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</si>
  <si>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</si>
  <si>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</si>
  <si>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</si>
  <si>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</si>
  <si>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</si>
  <si>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</si>
  <si>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</si>
  <si>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</si>
  <si>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</si>
  <si>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</si>
  <si>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</si>
  <si>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</si>
  <si>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</si>
  <si>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</si>
  <si>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</si>
  <si>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</si>
  <si>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</si>
  <si>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</si>
  <si>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</si>
  <si>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</si>
  <si>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</si>
  <si>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</si>
  <si>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</si>
  <si>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</si>
  <si>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</si>
  <si>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</si>
  <si>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</si>
  <si>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</si>
  <si>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</si>
  <si>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</si>
  <si>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</si>
  <si>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</si>
  <si>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</si>
  <si>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</si>
  <si>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</si>
  <si>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</si>
  <si>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</si>
  <si>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</si>
  <si>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</si>
  <si>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</si>
  <si>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</si>
  <si>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</si>
  <si>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</si>
  <si>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</si>
  <si>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</si>
  <si>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</si>
  <si>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</si>
  <si>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</si>
  <si>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</si>
  <si>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</si>
  <si>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</si>
  <si>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</si>
  <si>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</si>
  <si>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</si>
  <si>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</si>
  <si>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</si>
  <si>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</si>
  <si>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</si>
  <si>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</si>
  <si>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</si>
  <si>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</si>
  <si>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</si>
  <si>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</si>
  <si>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</si>
  <si>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</si>
  <si>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</si>
  <si>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</si>
  <si>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</si>
  <si>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</si>
  <si>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</si>
  <si>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</si>
  <si>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</si>
  <si>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</si>
  <si>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</si>
  <si>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</si>
  <si>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</si>
  <si>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</si>
  <si>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</si>
  <si>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</si>
  <si>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</si>
  <si>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</si>
  <si>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</si>
  <si>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</si>
  <si>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</si>
  <si>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</si>
  <si>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</si>
  <si>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</si>
  <si>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</si>
  <si>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</si>
  <si>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</si>
  <si>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</si>
  <si>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</si>
  <si>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</si>
  <si>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</si>
  <si>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</si>
  <si>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</si>
  <si>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</si>
  <si>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</si>
  <si>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</si>
  <si>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</si>
  <si>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</si>
  <si>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</si>
  <si>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</si>
  <si>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</si>
  <si>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</si>
  <si>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</si>
  <si>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</si>
  <si>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</si>
  <si>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</si>
  <si>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</si>
  <si>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</si>
  <si>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</si>
  <si>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</si>
  <si>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</si>
  <si>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</si>
  <si>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</si>
  <si>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</si>
  <si>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</si>
  <si>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</si>
  <si>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</si>
  <si>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</si>
  <si>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</si>
  <si>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</si>
  <si>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</si>
  <si>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</si>
  <si>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</si>
  <si>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</si>
  <si>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</si>
  <si>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</si>
  <si>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</si>
  <si>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</si>
  <si>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</si>
  <si>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</si>
  <si>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</si>
  <si>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</si>
  <si>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</si>
  <si>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</si>
  <si>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</si>
  <si>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</si>
  <si>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</si>
  <si>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</si>
  <si>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</si>
  <si>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</si>
  <si>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</si>
  <si>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</si>
  <si>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</si>
  <si>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</si>
  <si>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</si>
  <si>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</si>
  <si>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</si>
  <si>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</si>
  <si>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</si>
  <si>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</si>
  <si>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</si>
  <si>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</si>
  <si>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</si>
  <si>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</si>
  <si>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</si>
  <si>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</si>
  <si>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</si>
  <si>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</si>
  <si>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</si>
  <si>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</si>
  <si>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</si>
  <si>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</si>
  <si>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</si>
  <si>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</si>
  <si>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</si>
  <si>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</si>
  <si>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</si>
  <si>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</si>
  <si>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</si>
  <si>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</si>
  <si>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</si>
  <si>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</si>
  <si>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</si>
  <si>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</si>
  <si>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</si>
  <si>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</si>
  <si>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</si>
  <si>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</si>
  <si>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</si>
  <si>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</si>
  <si>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</si>
  <si>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</si>
  <si>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</si>
  <si>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</si>
  <si>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</si>
  <si>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</si>
  <si>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</si>
  <si>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</si>
  <si>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</si>
  <si>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</si>
  <si>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</si>
  <si>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</si>
  <si>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</si>
  <si>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</si>
  <si>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</si>
  <si>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</si>
  <si>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</si>
  <si>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</si>
  <si>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</si>
  <si>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</si>
  <si>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</si>
  <si>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</si>
  <si>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</si>
  <si>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</si>
  <si>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</si>
  <si>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</si>
  <si>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</si>
  <si>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</si>
  <si>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</si>
  <si>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</si>
  <si>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</si>
  <si>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</si>
  <si>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</si>
  <si>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</si>
  <si>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</si>
  <si>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</si>
  <si>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</si>
  <si>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</si>
  <si>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</si>
  <si>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</si>
  <si>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</si>
  <si>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</si>
  <si>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</si>
  <si>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</si>
  <si>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</si>
  <si>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</si>
  <si>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</si>
  <si>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</si>
  <si>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</si>
  <si>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</si>
  <si>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</si>
  <si>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</si>
  <si>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</si>
  <si>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</si>
  <si>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</si>
  <si>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</si>
  <si>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</si>
  <si>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</si>
  <si>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</si>
  <si>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</si>
  <si>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</si>
  <si>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</si>
  <si>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</si>
  <si>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</si>
  <si>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</si>
  <si>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</si>
  <si>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</si>
  <si>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</si>
  <si>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</si>
  <si>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</si>
  <si>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</si>
  <si>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</si>
  <si>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</si>
  <si>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</si>
  <si>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</si>
  <si>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</si>
  <si>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</si>
  <si>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</si>
  <si>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</si>
  <si>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</si>
  <si>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</si>
  <si>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</si>
  <si>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</si>
  <si>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</si>
  <si>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</si>
  <si>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</si>
  <si>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</si>
  <si>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</si>
  <si>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</si>
  <si>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</si>
  <si>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</si>
  <si>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</si>
  <si>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</si>
  <si>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</si>
  <si>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</si>
  <si>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</si>
  <si>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</si>
  <si>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</si>
  <si>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</si>
  <si>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</si>
  <si>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</si>
  <si>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</si>
  <si>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</si>
  <si>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</si>
  <si>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</si>
  <si>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</si>
  <si>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</si>
  <si>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</si>
  <si>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</si>
  <si>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</si>
  <si>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</si>
  <si>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</si>
  <si>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</si>
  <si>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</si>
  <si>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</si>
  <si>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</si>
  <si>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</si>
  <si>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</si>
  <si>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</si>
  <si>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</si>
  <si>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</si>
  <si>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</si>
  <si>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</si>
  <si>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</si>
  <si>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</si>
  <si>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</si>
  <si>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</si>
  <si>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</si>
  <si>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</si>
  <si>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</si>
  <si>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</si>
  <si>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</si>
  <si>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</si>
  <si>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</si>
  <si>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</si>
  <si>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</si>
  <si>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</si>
  <si>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</si>
  <si>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</si>
  <si>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</si>
  <si>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</si>
  <si>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</si>
  <si>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</si>
  <si>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</si>
  <si>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</si>
  <si>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</si>
  <si>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</si>
  <si>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</si>
  <si>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</si>
  <si>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</si>
  <si>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</si>
  <si>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</si>
  <si>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</si>
  <si>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</si>
  <si>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</si>
  <si>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</si>
  <si>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</si>
  <si>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</si>
  <si>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</si>
  <si>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</si>
  <si>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</si>
  <si>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</si>
  <si>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</si>
  <si>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</si>
  <si>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</si>
  <si>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</si>
  <si>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</si>
  <si>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</si>
  <si>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</si>
  <si>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</si>
  <si>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</si>
  <si>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</si>
  <si>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</si>
  <si>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</si>
  <si>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</si>
  <si>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</si>
  <si>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</si>
  <si>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</si>
  <si>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</si>
  <si>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</si>
  <si>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</si>
  <si>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</si>
  <si>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</si>
  <si>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</si>
  <si>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</si>
  <si>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</si>
  <si>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</si>
  <si>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</si>
  <si>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</si>
  <si>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</si>
  <si>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</si>
  <si>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</si>
  <si>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</si>
  <si>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</si>
  <si>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</si>
  <si>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</si>
  <si>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</si>
  <si>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</si>
  <si>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</si>
  <si>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</si>
  <si>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</si>
  <si>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</si>
  <si>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</si>
  <si>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</si>
  <si>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</si>
  <si>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</si>
  <si>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</si>
  <si>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</si>
  <si>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</si>
  <si>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</si>
  <si>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</si>
  <si>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</si>
  <si>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</si>
  <si>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</si>
  <si>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</si>
  <si>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</si>
  <si>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</si>
  <si>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</si>
  <si>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</si>
  <si>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</si>
  <si>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</si>
  <si>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</si>
  <si>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</si>
  <si>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</si>
  <si>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</si>
  <si>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</si>
  <si>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</si>
  <si>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</si>
  <si>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</si>
  <si>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</si>
  <si>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</si>
  <si>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</si>
  <si>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</si>
  <si>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</si>
  <si>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</si>
  <si>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</si>
  <si>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</si>
  <si>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</si>
  <si>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</si>
  <si>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</si>
  <si>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</si>
  <si>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</si>
  <si>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</si>
  <si>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</si>
  <si>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</si>
  <si>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</si>
  <si>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</si>
  <si>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</si>
  <si>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</si>
  <si>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</si>
  <si>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</si>
  <si>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</si>
  <si>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</si>
  <si>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</si>
  <si>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</si>
  <si>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</si>
  <si>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</si>
  <si>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</si>
  <si>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</si>
  <si>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</si>
  <si>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</si>
  <si>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</si>
  <si>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</si>
  <si>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</si>
  <si>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</si>
  <si>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</si>
  <si>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</si>
  <si>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</si>
  <si>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</si>
  <si>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</si>
  <si>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</si>
  <si>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</si>
  <si>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</si>
  <si>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</si>
  <si>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</si>
  <si>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</si>
  <si>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</si>
  <si>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</si>
  <si>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</si>
  <si>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</si>
  <si>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</si>
  <si>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</si>
  <si>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</si>
  <si>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</si>
  <si>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</si>
  <si>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</si>
  <si>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</si>
  <si>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</si>
  <si>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</si>
  <si>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</si>
  <si>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</si>
  <si>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</si>
  <si>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</si>
  <si>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</si>
  <si>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</si>
  <si>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</si>
  <si>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</si>
  <si>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</si>
  <si>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</si>
  <si>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</si>
  <si>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</si>
  <si>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</si>
  <si>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</si>
  <si>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</si>
  <si>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</si>
  <si>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</si>
  <si>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</si>
  <si>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</si>
  <si>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</si>
  <si>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</si>
  <si>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</si>
  <si>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</si>
  <si>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</si>
  <si>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</si>
  <si>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</si>
  <si>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</si>
  <si>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</si>
  <si>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</si>
  <si>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</si>
  <si>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</si>
  <si>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</si>
  <si>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</si>
  <si>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</si>
  <si>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</si>
  <si>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</si>
  <si>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</si>
  <si>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</si>
  <si>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</si>
  <si>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</si>
  <si>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</si>
  <si>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</si>
  <si>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</si>
  <si>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</si>
  <si>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</si>
  <si>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</si>
  <si>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</si>
  <si>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</si>
  <si>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</si>
  <si>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</si>
  <si>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</si>
  <si>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</si>
  <si>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</si>
  <si>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</si>
  <si>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</si>
  <si>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</si>
  <si>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</si>
  <si>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</si>
  <si>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</si>
  <si>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</si>
  <si>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</si>
  <si>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</si>
  <si>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</si>
  <si>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</si>
  <si>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</si>
  <si>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</si>
  <si>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</si>
  <si>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</si>
  <si>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</si>
  <si>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</si>
  <si>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</si>
  <si>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</si>
  <si>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</si>
  <si>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</si>
  <si>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</si>
  <si>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</si>
  <si>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</si>
  <si>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</si>
  <si>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</si>
  <si>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</si>
  <si>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</si>
  <si>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</si>
  <si>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</si>
  <si>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</si>
  <si>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</si>
  <si>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</si>
  <si>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</si>
  <si>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</si>
  <si>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</si>
  <si>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</si>
  <si>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</si>
  <si>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</si>
  <si>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</si>
  <si>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</si>
  <si>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</si>
  <si>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</si>
  <si>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</si>
  <si>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</si>
  <si>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</si>
  <si>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</si>
  <si>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</si>
  <si>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</si>
  <si>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</si>
  <si>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</si>
  <si>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</si>
  <si>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</si>
  <si>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</si>
  <si>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</si>
  <si>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</si>
  <si>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</si>
  <si>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</si>
  <si>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</si>
  <si>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</si>
  <si>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</si>
  <si>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</si>
  <si>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</si>
  <si>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</si>
  <si>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</si>
  <si>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</si>
  <si>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</si>
  <si>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</si>
  <si>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</si>
  <si>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</si>
  <si>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</si>
  <si>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</si>
  <si>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</si>
  <si>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</si>
  <si>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</si>
  <si>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</si>
  <si>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</si>
  <si>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</si>
  <si>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</si>
  <si>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</si>
  <si>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</si>
  <si>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</si>
  <si>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</si>
  <si>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</si>
  <si>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</si>
  <si>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</si>
  <si>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</si>
  <si>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</si>
  <si>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</si>
  <si>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</si>
  <si>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</si>
  <si>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</si>
  <si>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</si>
  <si>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</si>
  <si>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</si>
  <si>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</si>
  <si>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</si>
  <si>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</si>
  <si>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</si>
  <si>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</si>
  <si>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</si>
  <si>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</si>
  <si>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</si>
  <si>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</si>
  <si>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</si>
  <si>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</si>
  <si>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</si>
  <si>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</si>
  <si>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</si>
  <si>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</si>
  <si>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</si>
  <si>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</si>
  <si>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</si>
  <si>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</si>
  <si>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</si>
  <si>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</si>
  <si>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</si>
  <si>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</si>
  <si>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</si>
  <si>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</si>
  <si>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</si>
  <si>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</si>
  <si>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</si>
  <si>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</si>
  <si>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</si>
  <si>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</si>
  <si>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</si>
  <si>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</si>
  <si>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</si>
  <si>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</si>
  <si>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</si>
  <si>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</si>
  <si>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</si>
  <si>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</si>
  <si>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</si>
  <si>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</si>
  <si>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</si>
  <si>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</si>
  <si>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</si>
  <si>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</si>
  <si>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</si>
  <si>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</si>
  <si>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</si>
  <si>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</si>
  <si>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</si>
  <si>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</si>
  <si>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</si>
  <si>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</si>
  <si>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</si>
  <si>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</si>
  <si>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</si>
  <si>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</si>
  <si>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</si>
  <si>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</si>
  <si>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</si>
  <si>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</si>
  <si>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</si>
  <si>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</si>
  <si>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</si>
  <si>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</si>
  <si>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</si>
  <si>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</si>
  <si>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</si>
  <si>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</si>
  <si>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</si>
  <si>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</si>
  <si>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</si>
  <si>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</si>
  <si>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</si>
  <si>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</si>
  <si>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</si>
  <si>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</si>
  <si>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</si>
  <si>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</si>
  <si>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</si>
  <si>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</si>
  <si>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</si>
  <si>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</si>
  <si>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</si>
  <si>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</si>
  <si>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</si>
  <si>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</si>
  <si>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</si>
  <si>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</si>
  <si>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</si>
  <si>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</si>
  <si>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</si>
  <si>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</si>
  <si>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</si>
  <si>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</si>
  <si>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</si>
  <si>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</si>
  <si>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</si>
  <si>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</si>
  <si>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</si>
  <si>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</si>
  <si>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</si>
  <si>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</si>
  <si>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</si>
  <si>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</si>
  <si>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</si>
  <si>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</si>
  <si>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</si>
  <si>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</si>
  <si>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</si>
  <si>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</si>
  <si>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</si>
  <si>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</si>
  <si>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</si>
  <si>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</si>
  <si>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</si>
  <si>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</si>
  <si>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</si>
  <si>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</si>
  <si>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</si>
  <si>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</si>
  <si>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</si>
  <si>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</si>
  <si>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</si>
  <si>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</si>
  <si>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</si>
  <si>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</si>
  <si>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</si>
  <si>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</si>
  <si>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</si>
  <si>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</si>
  <si>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</si>
  <si>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</si>
  <si>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</si>
  <si>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</si>
  <si>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</si>
  <si>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</si>
  <si>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</si>
  <si>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</si>
  <si>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</si>
  <si>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</si>
  <si>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</si>
  <si>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</si>
  <si>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</si>
  <si>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</si>
  <si>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</si>
  <si>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</si>
  <si>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</si>
  <si>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</si>
  <si>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</si>
  <si>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</si>
  <si>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</si>
  <si>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</si>
  <si>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</si>
  <si>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</si>
  <si>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</si>
  <si>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</si>
  <si>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</si>
  <si>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</si>
  <si>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</si>
  <si>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</si>
  <si>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</si>
  <si>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</si>
  <si>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</si>
  <si>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</si>
  <si>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</si>
  <si>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</si>
  <si>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</si>
  <si>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</si>
  <si>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</si>
  <si>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</si>
  <si>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</si>
  <si>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</si>
  <si>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</si>
  <si>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</si>
  <si>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</si>
  <si>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</si>
  <si>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</si>
  <si>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</si>
  <si>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</si>
  <si>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</si>
  <si>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</si>
  <si>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</si>
  <si>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</si>
  <si>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</si>
  <si>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</si>
  <si>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</si>
  <si>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</si>
  <si>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</si>
  <si>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</si>
  <si>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</si>
  <si>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</si>
  <si>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</si>
  <si>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</si>
  <si>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</si>
  <si>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</si>
  <si>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</si>
  <si>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</si>
  <si>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</si>
  <si>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</si>
  <si>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</si>
  <si>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</si>
  <si>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</si>
  <si>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</si>
  <si>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</si>
  <si>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</si>
  <si>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</si>
  <si>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</si>
  <si>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</si>
  <si>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</si>
  <si>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</si>
  <si>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</si>
  <si>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</si>
  <si>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</si>
  <si>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</si>
  <si>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</si>
  <si>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</si>
  <si>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</si>
  <si>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</si>
  <si>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</si>
  <si>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</si>
  <si>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</si>
  <si>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</si>
  <si>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</si>
  <si>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</si>
  <si>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</si>
  <si>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</si>
  <si>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</si>
  <si>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</si>
  <si>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</si>
  <si>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</si>
  <si>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</si>
  <si>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</si>
  <si>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</si>
  <si>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</si>
  <si>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</si>
  <si>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</si>
  <si>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</si>
  <si>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</si>
  <si>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</si>
  <si>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</si>
  <si>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</si>
  <si>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</si>
  <si>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</si>
  <si>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</si>
  <si>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</si>
  <si>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</si>
  <si>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</si>
  <si>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</si>
  <si>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</si>
  <si>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</si>
  <si>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</si>
  <si>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</si>
  <si>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</si>
  <si>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</si>
  <si>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</si>
  <si>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</si>
  <si>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</si>
  <si>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</si>
  <si>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</si>
  <si>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</si>
  <si>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</si>
  <si>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</si>
  <si>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</si>
  <si>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</si>
  <si>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</si>
  <si>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</si>
  <si>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</si>
  <si>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</si>
  <si>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</si>
  <si>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</si>
  <si>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</si>
  <si>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</si>
  <si>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</si>
  <si>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</si>
  <si>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</si>
  <si>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</si>
  <si>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</si>
  <si>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</si>
  <si>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</si>
  <si>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</si>
  <si>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</si>
  <si>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</si>
  <si>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</si>
  <si>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</si>
  <si>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</si>
  <si>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</si>
  <si>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</si>
  <si>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</si>
  <si>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</si>
  <si>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</si>
  <si>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</si>
  <si>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</si>
  <si>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</si>
  <si>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</si>
  <si>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</si>
  <si>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</si>
  <si>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</si>
  <si>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</si>
  <si>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</si>
  <si>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</si>
  <si>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</si>
  <si>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</si>
  <si>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</si>
  <si>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</si>
  <si>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</si>
  <si>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</si>
  <si>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</si>
  <si>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</si>
  <si>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</si>
  <si>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</si>
  <si>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</si>
  <si>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</si>
  <si>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</si>
  <si>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</si>
  <si>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</si>
  <si>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</si>
  <si>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</si>
  <si>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</si>
  <si>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</si>
  <si>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</si>
  <si>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</si>
  <si>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</si>
  <si>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</si>
  <si>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</si>
  <si>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</si>
  <si>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</si>
  <si>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</si>
  <si>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</si>
  <si>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</si>
  <si>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</si>
  <si>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</si>
  <si>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</si>
  <si>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</si>
  <si>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</si>
  <si>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</si>
  <si>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</si>
  <si>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</si>
  <si>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</si>
  <si>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</si>
  <si>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</si>
  <si>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</si>
  <si>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</si>
  <si>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</si>
  <si>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</si>
  <si>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</si>
  <si>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</si>
  <si>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</si>
  <si>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</si>
  <si>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</si>
  <si>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</si>
  <si>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</si>
  <si>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</si>
  <si>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</si>
  <si>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</si>
  <si>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</si>
  <si>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</si>
  <si>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</si>
  <si>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</si>
  <si>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</si>
  <si>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</si>
  <si>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</si>
  <si>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</si>
  <si>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</si>
  <si>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</si>
  <si>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</si>
  <si>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</si>
  <si>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</si>
  <si>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</si>
  <si>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</si>
  <si>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</si>
  <si>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</si>
  <si>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</si>
  <si>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</si>
  <si>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</si>
  <si>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</si>
  <si>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</si>
  <si>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</si>
  <si>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</si>
  <si>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</si>
  <si>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</si>
  <si>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</si>
  <si>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</si>
  <si>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</si>
  <si>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</si>
  <si>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</si>
  <si>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</si>
  <si>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</si>
  <si>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</si>
  <si>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</si>
  <si>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</si>
  <si>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</si>
  <si>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</si>
  <si>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</si>
  <si>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</si>
  <si>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</si>
  <si>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</si>
  <si>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</si>
  <si>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</si>
  <si>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</si>
  <si>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</si>
  <si>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</si>
  <si>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</si>
  <si>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</si>
  <si>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</si>
  <si>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</si>
  <si>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</si>
  <si>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</si>
  <si>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</si>
  <si>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</si>
  <si>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</si>
  <si>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</si>
  <si>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</si>
  <si>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</si>
  <si>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</si>
  <si>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</si>
  <si>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</si>
  <si>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</si>
  <si>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</si>
  <si>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</si>
  <si>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</si>
  <si>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</si>
  <si>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</si>
  <si>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</si>
  <si>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</si>
  <si>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</si>
  <si>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</si>
  <si>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</si>
  <si>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</si>
  <si>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</si>
  <si>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</si>
  <si>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</si>
  <si>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</si>
  <si>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</si>
  <si>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</si>
  <si>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</si>
  <si>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</si>
  <si>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</si>
  <si>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</si>
  <si>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</si>
  <si>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</si>
  <si>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</si>
  <si>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</si>
  <si>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</si>
  <si>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</si>
  <si>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</si>
  <si>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</si>
  <si>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</si>
  <si>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</si>
  <si>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</si>
  <si>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</si>
  <si>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</si>
  <si>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</si>
  <si>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</si>
  <si>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</si>
  <si>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</si>
  <si>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</si>
  <si>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</si>
  <si>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</si>
  <si>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</si>
  <si>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</si>
  <si>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</si>
  <si>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</si>
  <si>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</si>
  <si>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</si>
  <si>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</si>
  <si>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</si>
  <si>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</si>
  <si>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</si>
  <si>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</si>
  <si>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</si>
  <si>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</si>
  <si>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</si>
  <si>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</si>
  <si>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</si>
  <si>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</si>
  <si>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</si>
  <si>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</si>
  <si>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</si>
  <si>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</si>
  <si>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</si>
  <si>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</si>
  <si>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</si>
  <si>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</si>
  <si>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</si>
  <si>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</si>
  <si>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</si>
  <si>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</si>
  <si>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</si>
  <si>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</si>
  <si>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</si>
  <si>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</si>
  <si>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</si>
  <si>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</si>
  <si>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</si>
  <si>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</si>
  <si>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</si>
  <si>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</si>
  <si>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</si>
  <si>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</si>
  <si>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</si>
  <si>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</si>
  <si>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</si>
  <si>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</si>
  <si>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</si>
  <si>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</si>
  <si>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</si>
  <si>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</si>
  <si>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</si>
  <si>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</si>
  <si>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</si>
  <si>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</si>
  <si>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</si>
  <si>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</si>
  <si>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</si>
  <si>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</si>
  <si>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</si>
  <si>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</si>
  <si>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</si>
  <si>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</si>
  <si>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</si>
  <si>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</si>
  <si>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</si>
  <si>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</si>
  <si>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</si>
  <si>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</si>
  <si>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</si>
  <si>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</si>
  <si>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</si>
  <si>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</si>
  <si>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</si>
  <si>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</si>
  <si>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</si>
  <si>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</si>
  <si>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</si>
  <si>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</si>
  <si>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</si>
  <si>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</si>
  <si>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</si>
  <si>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</si>
  <si>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</si>
  <si>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</si>
  <si>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</si>
  <si>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</si>
  <si>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</si>
  <si>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</si>
  <si>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</si>
  <si>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</si>
  <si>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</si>
  <si>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</si>
  <si>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</si>
  <si>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</si>
  <si>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</si>
  <si>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</si>
  <si>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</si>
  <si>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</si>
  <si>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</si>
  <si>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</si>
  <si>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</si>
  <si>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</si>
  <si>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</si>
  <si>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</si>
  <si>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</si>
  <si>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</si>
  <si>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</si>
  <si>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</si>
  <si>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</si>
  <si>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</si>
  <si>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</si>
  <si>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</si>
  <si>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</si>
  <si>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</si>
  <si>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</si>
  <si>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</si>
  <si>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</si>
  <si>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</si>
  <si>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</si>
  <si>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</si>
  <si>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</si>
  <si>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</si>
  <si>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</si>
  <si>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</si>
  <si>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</si>
  <si>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</si>
  <si>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</si>
  <si>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</si>
  <si>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</si>
  <si>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</si>
  <si>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</si>
  <si>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</si>
  <si>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</si>
  <si>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</si>
  <si>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</si>
  <si>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</si>
  <si>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</si>
  <si>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</si>
  <si>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</si>
  <si>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</si>
  <si>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</si>
  <si>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</si>
  <si>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</si>
  <si>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</si>
  <si>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</si>
  <si>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</si>
  <si>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</si>
  <si>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</si>
  <si>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</si>
  <si>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</si>
  <si>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</si>
  <si>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</si>
  <si>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</si>
  <si>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</si>
  <si>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</si>
  <si>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</si>
  <si>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</si>
  <si>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</si>
  <si>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</si>
  <si>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</si>
  <si>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</si>
  <si>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</si>
  <si>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</si>
  <si>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</si>
  <si>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</si>
  <si>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</si>
  <si>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</si>
  <si>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</si>
  <si>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</si>
  <si>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</si>
  <si>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</si>
  <si>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</si>
  <si>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</si>
  <si>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</si>
  <si>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</si>
  <si>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</si>
  <si>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</si>
  <si>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</si>
  <si>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</si>
  <si>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</si>
  <si>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</si>
  <si>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</si>
  <si>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</si>
  <si>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</si>
  <si>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</si>
  <si>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</si>
  <si>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</si>
  <si>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</si>
  <si>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</si>
  <si>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</si>
  <si>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</si>
  <si>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</si>
  <si>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</si>
  <si>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</si>
  <si>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</si>
  <si>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</si>
  <si>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</si>
  <si>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</si>
  <si>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</si>
  <si>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</si>
  <si>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</si>
  <si>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</si>
  <si>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</si>
  <si>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</si>
  <si>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</si>
  <si>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</si>
  <si>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</si>
  <si>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</si>
  <si>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</si>
  <si>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</si>
  <si>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</si>
  <si>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</si>
  <si>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</si>
  <si>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</si>
  <si>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</si>
  <si>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</si>
  <si>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</si>
  <si>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</si>
  <si>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</si>
  <si>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</si>
  <si>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</si>
  <si>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</si>
  <si>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</si>
  <si>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</si>
  <si>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</si>
  <si>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</si>
  <si>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</si>
  <si>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</si>
  <si>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</si>
  <si>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</si>
  <si>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</si>
  <si>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</si>
  <si>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</si>
  <si>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</si>
  <si>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</si>
  <si>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</si>
  <si>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</si>
  <si>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</si>
  <si>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</si>
  <si>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</si>
  <si>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</si>
  <si>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</si>
  <si>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</si>
  <si>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</si>
  <si>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</si>
  <si>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</si>
  <si>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</si>
  <si>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</si>
  <si>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</si>
  <si>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</si>
  <si>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</si>
  <si>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</si>
  <si>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</si>
  <si>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</si>
  <si>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</si>
  <si>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</si>
  <si>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</si>
  <si>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</si>
  <si>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</si>
  <si>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</si>
  <si>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</si>
  <si>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</si>
  <si>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</si>
  <si>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</si>
  <si>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</si>
  <si>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</si>
  <si>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</si>
  <si>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</si>
  <si>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</si>
  <si>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</si>
  <si>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</si>
  <si>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</si>
  <si>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</si>
  <si>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</si>
  <si>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</si>
  <si>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</si>
  <si>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</si>
  <si>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</si>
  <si>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</si>
  <si>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</si>
  <si>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</si>
  <si>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</si>
  <si>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</si>
  <si>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</si>
  <si>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</si>
  <si>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</si>
  <si>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</si>
  <si>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</si>
  <si>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</si>
  <si>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</si>
  <si>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</si>
  <si>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</si>
  <si>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</si>
  <si>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</si>
  <si>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</si>
  <si>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</si>
  <si>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</si>
  <si>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</si>
  <si>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</si>
  <si>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</si>
  <si>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</si>
  <si>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</si>
  <si>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</si>
  <si>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</si>
  <si>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</si>
  <si>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</si>
  <si>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</si>
  <si>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</si>
  <si>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</si>
  <si>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</si>
  <si>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</si>
  <si>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</si>
  <si>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</si>
  <si>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</si>
  <si>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</si>
  <si>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</si>
  <si>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</si>
  <si>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</si>
  <si>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</si>
  <si>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</si>
  <si>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</si>
  <si>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</si>
  <si>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</si>
  <si>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</si>
  <si>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</si>
  <si>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</si>
  <si>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</si>
  <si>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</si>
  <si>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</si>
  <si>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</si>
  <si>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</si>
  <si>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</si>
  <si>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</si>
  <si>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</si>
  <si>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</si>
  <si>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</si>
  <si>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</si>
  <si>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</si>
  <si>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</si>
  <si>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</si>
  <si>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</si>
  <si>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</si>
  <si>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</si>
  <si>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</si>
  <si>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</si>
  <si>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</si>
  <si>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</si>
  <si>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</si>
  <si>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</si>
  <si>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</si>
  <si>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</si>
  <si>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</si>
  <si>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</si>
  <si>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</si>
  <si>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</si>
  <si>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</si>
  <si>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</si>
  <si>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</si>
  <si>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</si>
  <si>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</si>
  <si>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</si>
  <si>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</si>
  <si>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</si>
  <si>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</si>
  <si>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</si>
  <si>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</si>
  <si>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</si>
  <si>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</si>
  <si>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</si>
  <si>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</si>
  <si>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</si>
  <si>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</si>
  <si>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</si>
  <si>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</si>
  <si>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</si>
  <si>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</si>
  <si>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</si>
  <si>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</si>
  <si>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</si>
  <si>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</si>
  <si>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</si>
  <si>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</si>
  <si>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</si>
  <si>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</si>
  <si>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</si>
  <si>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</si>
  <si>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</si>
  <si>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</si>
  <si>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</si>
  <si>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</si>
  <si>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</si>
  <si>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</si>
  <si>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</si>
  <si>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</si>
  <si>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</si>
  <si>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</si>
  <si>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</si>
  <si>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</si>
  <si>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</si>
  <si>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</si>
  <si>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</si>
  <si>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</si>
  <si>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</si>
  <si>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</si>
  <si>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</si>
  <si>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</si>
  <si>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</si>
  <si>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</si>
  <si>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</si>
  <si>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</si>
  <si>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</si>
  <si>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</si>
  <si>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</si>
  <si>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</si>
  <si>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</si>
  <si>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</si>
  <si>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</si>
  <si>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</si>
  <si>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</si>
  <si>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</si>
  <si>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</si>
  <si>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</si>
  <si>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</si>
  <si>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</si>
  <si>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</si>
  <si>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</si>
  <si>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</si>
  <si>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</si>
  <si>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</si>
  <si>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</si>
  <si>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</si>
  <si>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</si>
  <si>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</si>
  <si>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</si>
  <si>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</si>
  <si>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</si>
  <si>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</si>
  <si>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</si>
  <si>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</si>
  <si>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</si>
  <si>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</si>
  <si>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</si>
  <si>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</si>
  <si>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</si>
  <si>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</si>
  <si>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</si>
  <si>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</si>
  <si>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</si>
  <si>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</si>
  <si>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</si>
  <si>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</si>
  <si>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</si>
  <si>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</si>
  <si>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</si>
  <si>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</si>
  <si>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</si>
  <si>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</si>
  <si>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</si>
  <si>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</si>
  <si>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</si>
  <si>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</si>
  <si>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</si>
  <si>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</si>
  <si>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</si>
  <si>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</si>
  <si>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</si>
  <si>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</si>
  <si>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</si>
  <si>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</si>
  <si>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</si>
  <si>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</si>
  <si>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</si>
  <si>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</si>
  <si>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</si>
  <si>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</si>
  <si>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</si>
  <si>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</si>
  <si>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</si>
  <si>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</si>
  <si>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</si>
  <si>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</si>
  <si>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</si>
  <si>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</si>
  <si>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</si>
  <si>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</si>
  <si>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</si>
  <si>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</si>
  <si>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</si>
  <si>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</si>
  <si>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</si>
  <si>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</si>
  <si>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</si>
  <si>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</si>
  <si>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</si>
  <si>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</si>
  <si>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</si>
  <si>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</si>
  <si>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</si>
  <si>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</si>
  <si>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</si>
  <si>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</si>
  <si>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</si>
  <si>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</si>
  <si>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</si>
  <si>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</si>
  <si>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</si>
  <si>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</si>
  <si>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</si>
  <si>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</si>
  <si>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</si>
  <si>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</si>
  <si>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</si>
  <si>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</si>
  <si>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</si>
  <si>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</si>
  <si>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</si>
  <si>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</si>
  <si>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</si>
  <si>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</si>
  <si>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</si>
  <si>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</si>
  <si>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</si>
  <si>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</si>
  <si>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</si>
  <si>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</si>
  <si>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</si>
  <si>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</si>
  <si>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</si>
  <si>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</si>
  <si>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</si>
  <si>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</si>
  <si>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</si>
  <si>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</si>
  <si>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</si>
  <si>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</si>
  <si>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</si>
  <si>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</si>
  <si>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</si>
  <si>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</si>
  <si>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</si>
  <si>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</si>
  <si>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</si>
  <si>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</si>
  <si>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</si>
  <si>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</si>
  <si>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</si>
  <si>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</si>
  <si>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</si>
  <si>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</si>
  <si>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</si>
  <si>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</si>
  <si>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</si>
  <si>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</si>
  <si>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</si>
  <si>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</si>
  <si>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</si>
  <si>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</si>
  <si>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</si>
  <si>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</si>
  <si>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</si>
  <si>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</si>
  <si>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</si>
  <si>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</si>
  <si>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</si>
  <si>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</si>
  <si>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</si>
  <si>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</si>
  <si>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</si>
  <si>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</si>
  <si>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</si>
  <si>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</si>
  <si>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</si>
  <si>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</si>
  <si>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</si>
  <si>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</si>
  <si>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</si>
  <si>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</si>
  <si>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</si>
  <si>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</si>
  <si>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</si>
  <si>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</si>
  <si>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</si>
  <si>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</si>
  <si>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</si>
  <si>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</si>
  <si>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</si>
  <si>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</si>
  <si>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</si>
  <si>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</si>
  <si>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</si>
  <si>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</si>
  <si>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</si>
  <si>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</si>
  <si>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</si>
  <si>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</si>
  <si>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</si>
  <si>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</si>
  <si>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</si>
  <si>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</si>
  <si>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</si>
  <si>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</si>
  <si>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</si>
  <si>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</si>
  <si>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</si>
  <si>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</si>
  <si>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</si>
  <si>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</si>
  <si>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</si>
  <si>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</si>
  <si>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</si>
  <si>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</si>
  <si>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</si>
  <si>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</si>
  <si>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</si>
  <si>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</si>
  <si>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</si>
  <si>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</si>
  <si>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</si>
  <si>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</si>
  <si>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</si>
  <si>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</si>
  <si>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</si>
  <si>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</si>
  <si>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</si>
  <si>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</si>
  <si>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</si>
  <si>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</si>
  <si>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</si>
  <si>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</si>
  <si>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</si>
  <si>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</si>
  <si>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</si>
  <si>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</si>
  <si>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</si>
  <si>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</si>
  <si>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</si>
  <si>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</si>
  <si>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</si>
  <si>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</si>
  <si>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</si>
  <si>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</si>
  <si>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</si>
  <si>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</si>
  <si>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</si>
  <si>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</si>
  <si>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</si>
  <si>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</si>
  <si>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</si>
  <si>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</si>
  <si>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</si>
  <si>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</si>
  <si>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</si>
  <si>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</si>
  <si>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</si>
  <si>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</si>
  <si>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</si>
  <si>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</si>
  <si>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</si>
  <si>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</si>
  <si>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</si>
  <si>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</si>
  <si>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</si>
  <si>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</si>
  <si>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</si>
  <si>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</si>
  <si>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</si>
  <si>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</si>
  <si>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</si>
  <si>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</si>
  <si>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</si>
  <si>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</si>
  <si>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</si>
  <si>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</si>
  <si>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</si>
  <si>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</si>
  <si>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</si>
  <si>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</si>
  <si>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</si>
  <si>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</si>
  <si>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</si>
  <si>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</si>
  <si>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</si>
  <si>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</si>
  <si>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</si>
  <si>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</si>
  <si>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</si>
  <si>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</si>
  <si>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</si>
  <si>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</si>
  <si>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</si>
  <si>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</si>
  <si>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</si>
  <si>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</si>
  <si>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</si>
  <si>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</si>
  <si>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</si>
  <si>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</si>
  <si>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</si>
  <si>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</si>
  <si>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</si>
  <si>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</si>
  <si>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</si>
  <si>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</si>
  <si>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</si>
  <si>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</si>
  <si>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</si>
  <si>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</si>
  <si>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</si>
  <si>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</si>
  <si>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</si>
  <si>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</si>
  <si>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</si>
  <si>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</si>
  <si>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</si>
  <si>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</si>
  <si>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</si>
  <si>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</si>
  <si>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</si>
  <si>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</si>
  <si>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</si>
  <si>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</si>
  <si>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</si>
  <si>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</si>
  <si>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</si>
  <si>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</si>
  <si>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</si>
  <si>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</si>
  <si>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</si>
  <si>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</si>
  <si>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</si>
  <si>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</si>
  <si>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</si>
  <si>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</si>
  <si>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</si>
  <si>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</si>
  <si>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</si>
  <si>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</si>
  <si>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</si>
  <si>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</si>
  <si>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</si>
  <si>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</si>
  <si>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</si>
  <si>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</si>
  <si>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</si>
  <si>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</si>
  <si>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</si>
  <si>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</si>
  <si>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</si>
  <si>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</si>
  <si>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</si>
  <si>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</si>
  <si>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</si>
  <si>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</si>
  <si>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</si>
  <si>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</si>
  <si>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</si>
  <si>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</si>
  <si>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</si>
  <si>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</si>
  <si>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</si>
  <si>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</si>
  <si>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</si>
  <si>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</si>
  <si>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</si>
  <si>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</si>
  <si>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</si>
  <si>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</si>
  <si>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</si>
  <si>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</si>
  <si>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</si>
  <si>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</si>
  <si>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</si>
  <si>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</si>
  <si>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</si>
  <si>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</si>
  <si>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</si>
  <si>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</si>
  <si>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</si>
  <si>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</si>
  <si>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</si>
  <si>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</si>
  <si>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</si>
  <si>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</si>
  <si>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</si>
  <si>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</si>
  <si>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</si>
  <si>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</si>
  <si>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</si>
  <si>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</si>
  <si>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</si>
  <si>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</si>
  <si>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</si>
  <si>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</si>
  <si>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</si>
  <si>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</si>
  <si>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</si>
  <si>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</si>
  <si>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</si>
  <si>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</si>
  <si>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</si>
  <si>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</si>
  <si>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</si>
  <si>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</si>
  <si>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</si>
  <si>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</si>
  <si>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</si>
  <si>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</si>
  <si>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</si>
  <si>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</si>
  <si>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</si>
  <si>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</si>
  <si>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</si>
  <si>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</si>
  <si>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</si>
  <si>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</si>
  <si>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</si>
  <si>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</si>
  <si>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</si>
  <si>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</si>
  <si>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</si>
  <si>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</si>
  <si>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</si>
  <si>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</si>
  <si>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</si>
  <si>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</si>
  <si>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</si>
  <si>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</si>
  <si>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</si>
  <si>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</si>
  <si>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</si>
  <si>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</si>
  <si>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</si>
  <si>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</si>
  <si>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</si>
  <si>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</si>
  <si>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</si>
  <si>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</si>
  <si>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</si>
  <si>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</si>
  <si>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</si>
  <si>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</si>
  <si>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</si>
  <si>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</si>
  <si>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</si>
  <si>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</si>
  <si>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</si>
  <si>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</si>
  <si>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</si>
  <si>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</si>
  <si>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</si>
  <si>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</si>
  <si>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</si>
  <si>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</si>
  <si>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</si>
  <si>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</si>
  <si>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</si>
  <si>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</si>
  <si>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</si>
  <si>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</si>
  <si>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</si>
  <si>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</si>
  <si>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</si>
  <si>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</si>
  <si>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</si>
  <si>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</si>
  <si>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</si>
  <si>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</si>
  <si>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</si>
  <si>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</si>
  <si>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</si>
  <si>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</si>
  <si>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</si>
  <si>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</si>
  <si>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</si>
  <si>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</si>
  <si>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</si>
  <si>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</si>
  <si>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</si>
  <si>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</si>
  <si>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</si>
  <si>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</si>
  <si>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</si>
  <si>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</si>
  <si>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</si>
  <si>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</si>
  <si>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</si>
  <si>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</si>
  <si>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</si>
  <si>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</si>
  <si>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</si>
  <si>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</si>
  <si>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</si>
  <si>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</si>
  <si>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</si>
  <si>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</si>
  <si>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</si>
  <si>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</si>
  <si>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</si>
  <si>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</si>
  <si>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</si>
  <si>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</si>
  <si>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</si>
  <si>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</si>
  <si>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</si>
  <si>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</si>
  <si>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</si>
  <si>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</si>
  <si>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</si>
  <si>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</si>
  <si>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</si>
  <si>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</si>
  <si>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</si>
  <si>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</si>
  <si>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</si>
  <si>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</si>
  <si>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</si>
  <si>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</si>
  <si>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</si>
  <si>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</si>
  <si>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</si>
  <si>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</si>
  <si>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</si>
  <si>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</si>
  <si>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</si>
  <si>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</si>
  <si>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</si>
  <si>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</si>
  <si>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</si>
  <si>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</si>
  <si>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</si>
  <si>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</si>
  <si>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</si>
  <si>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</si>
  <si>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</si>
  <si>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</si>
  <si>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</si>
  <si>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</si>
  <si>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</si>
  <si>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</si>
  <si>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</si>
  <si>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</si>
  <si>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</si>
  <si>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</si>
  <si>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</si>
  <si>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</si>
  <si>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</si>
  <si>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</si>
  <si>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</si>
  <si>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</si>
  <si>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</si>
  <si>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</si>
  <si>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</si>
  <si>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</si>
  <si>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</si>
  <si>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</si>
  <si>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</si>
  <si>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</si>
  <si>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</si>
  <si>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</si>
  <si>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</si>
  <si>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</si>
  <si>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</si>
  <si>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</si>
  <si>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</si>
  <si>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</si>
  <si>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</si>
  <si>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</si>
  <si>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</si>
  <si>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</si>
  <si>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</si>
  <si>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</si>
  <si>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</si>
  <si>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</si>
  <si>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</si>
  <si>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</si>
  <si>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</si>
  <si>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</si>
  <si>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</si>
  <si>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</si>
  <si>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</si>
  <si>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</si>
  <si>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</si>
  <si>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</si>
  <si>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</si>
  <si>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</si>
  <si>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</si>
  <si>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</si>
  <si>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</si>
  <si>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</si>
  <si>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</si>
  <si>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</si>
  <si>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</si>
  <si>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</si>
  <si>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</si>
  <si>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</si>
  <si>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</si>
  <si>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</si>
  <si>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</si>
  <si>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</si>
  <si>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</si>
  <si>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</si>
  <si>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</si>
  <si>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</si>
  <si>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</si>
  <si>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</si>
  <si>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</si>
  <si>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</si>
  <si>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</si>
  <si>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</si>
  <si>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</si>
  <si>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</si>
  <si>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</si>
  <si>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</si>
  <si>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</si>
  <si>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</si>
  <si>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</si>
  <si>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</si>
  <si>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</si>
  <si>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</si>
  <si>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</si>
  <si>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</si>
  <si>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</si>
  <si>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</si>
  <si>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</si>
  <si>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</si>
  <si>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</si>
  <si>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</si>
  <si>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</si>
  <si>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</si>
  <si>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</si>
  <si>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</si>
  <si>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</si>
  <si>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</si>
  <si>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</si>
  <si>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</si>
  <si>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</si>
  <si>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</si>
  <si>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</si>
  <si>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</si>
  <si>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</si>
  <si>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</si>
  <si>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</si>
  <si>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</si>
  <si>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</si>
  <si>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</si>
  <si>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</si>
  <si>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</si>
  <si>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</si>
  <si>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</si>
  <si>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</si>
  <si>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</si>
  <si>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</si>
  <si>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</si>
  <si>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</si>
  <si>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</si>
  <si>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</si>
  <si>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</si>
  <si>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</si>
  <si>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</si>
  <si>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</si>
  <si>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</si>
  <si>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</si>
  <si>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</si>
  <si>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</si>
  <si>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</si>
  <si>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</si>
  <si>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</si>
  <si>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</si>
  <si>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</si>
  <si>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</si>
  <si>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</si>
  <si>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</si>
  <si>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</si>
  <si>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</si>
  <si>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</si>
  <si>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</si>
  <si>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</si>
  <si>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</si>
  <si>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</si>
  <si>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</si>
  <si>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</si>
  <si>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</si>
  <si>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</si>
  <si>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</si>
  <si>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</si>
  <si>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</si>
  <si>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</si>
  <si>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</si>
  <si>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</si>
  <si>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</si>
  <si>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</si>
  <si>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</si>
  <si>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</si>
  <si>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</si>
  <si>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</si>
  <si>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</si>
  <si>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</si>
  <si>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</si>
  <si>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</si>
  <si>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</si>
  <si>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</si>
  <si>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</si>
  <si>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</si>
  <si>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</si>
  <si>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</si>
  <si>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</si>
  <si>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</si>
  <si>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</si>
  <si>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</si>
  <si>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</si>
  <si>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</si>
  <si>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</si>
  <si>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</si>
  <si>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</si>
  <si>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</si>
  <si>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</si>
  <si>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</si>
  <si>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</si>
  <si>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</si>
  <si>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</si>
  <si>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</si>
  <si>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</si>
  <si>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</si>
  <si>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</si>
  <si>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</si>
  <si>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</si>
  <si>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</si>
  <si>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</si>
  <si>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</si>
  <si>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</si>
  <si>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</si>
  <si>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</si>
  <si>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</si>
  <si>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</si>
  <si>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</si>
  <si>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</si>
  <si>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</si>
  <si>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</si>
  <si>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</si>
  <si>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</si>
  <si>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</si>
  <si>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</si>
  <si>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</si>
  <si>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</si>
  <si>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</si>
  <si>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</si>
  <si>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</si>
  <si>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</si>
  <si>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</si>
  <si>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</si>
  <si>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</si>
  <si>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</si>
  <si>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</si>
  <si>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</si>
  <si>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</si>
  <si>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</si>
  <si>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</si>
  <si>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</si>
  <si>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</si>
  <si>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</si>
  <si>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</si>
  <si>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</si>
  <si>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</si>
  <si>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</si>
  <si>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</si>
  <si>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</si>
  <si>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</si>
  <si>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</si>
  <si>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</si>
  <si>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</si>
  <si>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</si>
  <si>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</si>
  <si>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</si>
  <si>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</si>
  <si>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</si>
  <si>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</si>
  <si>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</si>
  <si>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</si>
  <si>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</si>
  <si>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</si>
  <si>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</si>
  <si>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</si>
  <si>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</si>
  <si>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</si>
  <si>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</si>
  <si>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</si>
  <si>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</si>
  <si>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</si>
  <si>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</si>
  <si>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</si>
  <si>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</si>
  <si>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</si>
  <si>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</si>
  <si>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</si>
  <si>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</si>
  <si>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</si>
  <si>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</si>
  <si>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</si>
  <si>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</si>
  <si>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</si>
  <si>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</si>
  <si>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</si>
  <si>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</si>
  <si>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</si>
  <si>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</si>
  <si>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</si>
  <si>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</si>
  <si>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</si>
  <si>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</si>
  <si>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</si>
  <si>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</si>
  <si>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</si>
  <si>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</si>
  <si>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</si>
  <si>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</si>
  <si>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</si>
  <si>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</si>
  <si>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</si>
  <si>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</si>
  <si>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</si>
  <si>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</si>
  <si>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</si>
  <si>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</si>
  <si>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</si>
  <si>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</si>
  <si>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</si>
  <si>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</si>
  <si>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</si>
  <si>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</si>
  <si>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</si>
  <si>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</si>
  <si>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</si>
  <si>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</si>
  <si>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</si>
  <si>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</si>
  <si>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</si>
  <si>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</si>
  <si>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</si>
  <si>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</si>
  <si>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</si>
  <si>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</si>
  <si>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</si>
  <si>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</si>
  <si>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</si>
  <si>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</si>
  <si>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</si>
  <si>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</si>
  <si>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</si>
  <si>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</si>
  <si>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</si>
  <si>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</si>
  <si>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</si>
  <si>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</si>
  <si>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</si>
  <si>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</si>
  <si>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</si>
  <si>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</si>
  <si>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</si>
  <si>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</si>
  <si>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</si>
  <si>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</si>
  <si>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</si>
  <si>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</si>
  <si>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</si>
  <si>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</si>
  <si>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</si>
  <si>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</si>
  <si>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</si>
  <si>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</si>
  <si>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</si>
  <si>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</si>
  <si>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</si>
  <si>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</si>
  <si>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</si>
  <si>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</si>
  <si>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</si>
  <si>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</si>
  <si>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</si>
  <si>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</si>
  <si>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</si>
  <si>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</si>
  <si>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</si>
  <si>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</si>
  <si>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</si>
  <si>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</si>
  <si>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</si>
  <si>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</si>
  <si>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</si>
  <si>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</si>
  <si>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</si>
  <si>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</si>
  <si>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</si>
  <si>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</si>
  <si>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</si>
  <si>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</si>
  <si>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</si>
  <si>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</si>
  <si>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</si>
  <si>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</si>
  <si>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</si>
  <si>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</si>
  <si>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</si>
  <si>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</si>
  <si>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</si>
  <si>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</si>
  <si>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</si>
  <si>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</si>
  <si>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</si>
  <si>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</si>
  <si>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</si>
  <si>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</si>
  <si>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</si>
  <si>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</si>
  <si>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</si>
  <si>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</si>
  <si>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</si>
  <si>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</si>
  <si>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</si>
  <si>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</si>
  <si>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</si>
  <si>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</si>
  <si>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</si>
  <si>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</si>
  <si>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</si>
  <si>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</si>
  <si>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</si>
  <si>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</si>
  <si>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</si>
  <si>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</si>
  <si>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</si>
  <si>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</si>
  <si>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</si>
  <si>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</si>
  <si>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</si>
  <si>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</si>
  <si>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</si>
  <si>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</si>
  <si>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</si>
  <si>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</si>
  <si>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</si>
  <si>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</si>
  <si>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</si>
  <si>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</si>
  <si>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</si>
  <si>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</si>
  <si>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</si>
  <si>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</si>
  <si>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</si>
  <si>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</si>
  <si>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</si>
  <si>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</si>
  <si>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</si>
  <si>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</si>
  <si>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</si>
  <si>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</si>
  <si>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</si>
  <si>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</si>
  <si>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</si>
  <si>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</si>
  <si>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</si>
  <si>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</si>
  <si>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</si>
  <si>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</si>
  <si>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</si>
  <si>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</si>
  <si>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</si>
  <si>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</si>
  <si>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</si>
  <si>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</si>
  <si>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</si>
  <si>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</si>
  <si>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</si>
  <si>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</si>
  <si>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</si>
  <si>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</si>
  <si>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</si>
  <si>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</si>
  <si>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</si>
  <si>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</si>
  <si>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</si>
  <si>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</si>
  <si>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</si>
  <si>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</si>
  <si>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</si>
  <si>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</si>
  <si>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</si>
  <si>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</si>
  <si>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</si>
  <si>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</si>
  <si>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</si>
  <si>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</si>
  <si>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</si>
  <si>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</si>
  <si>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</si>
  <si>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</si>
  <si>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</si>
  <si>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</si>
  <si>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</si>
  <si>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</si>
  <si>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</si>
  <si>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</si>
  <si>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</si>
  <si>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</si>
  <si>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</si>
  <si>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</si>
  <si>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</si>
  <si>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</si>
  <si>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</si>
  <si>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</si>
  <si>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</si>
  <si>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</si>
  <si>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</si>
  <si>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</si>
  <si>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</si>
  <si>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</si>
  <si>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</si>
  <si>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</si>
  <si>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</si>
  <si>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</si>
  <si>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</si>
  <si>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</si>
  <si>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</si>
  <si>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</si>
  <si>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</si>
  <si>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</si>
  <si>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</si>
  <si>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</si>
  <si>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</si>
  <si>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</si>
  <si>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</si>
  <si>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</si>
  <si>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</si>
  <si>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</si>
  <si>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</si>
  <si>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</si>
  <si>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</si>
  <si>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</si>
  <si>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</si>
  <si>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</si>
  <si>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</si>
  <si>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</si>
  <si>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</si>
  <si>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</si>
  <si>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</si>
  <si>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</si>
  <si>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</si>
  <si>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</si>
  <si>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</si>
  <si>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</si>
  <si>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</si>
  <si>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</si>
  <si>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</si>
  <si>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</si>
  <si>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</si>
  <si>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</si>
  <si>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</si>
  <si>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</si>
  <si>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</si>
  <si>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</si>
  <si>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</si>
  <si>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</si>
  <si>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</si>
  <si>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</si>
  <si>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</si>
  <si>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</si>
  <si>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</si>
  <si>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</si>
  <si>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</si>
  <si>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</si>
  <si>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</si>
  <si>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</si>
  <si>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</si>
  <si>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</si>
  <si>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</si>
  <si>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</si>
  <si>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</si>
  <si>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</si>
  <si>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</si>
  <si>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</si>
  <si>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</si>
  <si>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</si>
  <si>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</si>
  <si>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</si>
  <si>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</si>
  <si>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</si>
  <si>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</si>
  <si>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</si>
  <si>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</si>
  <si>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</si>
  <si>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</si>
  <si>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</si>
  <si>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</si>
  <si>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</si>
  <si>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</si>
  <si>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</si>
  <si>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</si>
  <si>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</si>
  <si>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</si>
  <si>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</si>
  <si>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</si>
  <si>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</si>
  <si>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</si>
  <si>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</si>
  <si>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</si>
  <si>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</si>
  <si>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</si>
  <si>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</si>
  <si>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</si>
  <si>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</si>
  <si>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</si>
  <si>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</si>
  <si>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</si>
  <si>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</si>
  <si>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</si>
  <si>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</si>
  <si>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</si>
  <si>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</si>
  <si>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</si>
  <si>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</si>
  <si>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</si>
  <si>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</si>
  <si>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</si>
  <si>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</si>
  <si>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</si>
  <si>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</si>
  <si>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</si>
  <si>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</si>
  <si>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</si>
  <si>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</si>
  <si>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</si>
  <si>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</si>
  <si>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</si>
  <si>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</si>
  <si>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</si>
  <si>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</si>
  <si>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</si>
  <si>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</si>
  <si>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</si>
  <si>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</si>
  <si>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</si>
  <si>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</si>
  <si>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</si>
  <si>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</si>
  <si>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</si>
  <si>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</si>
  <si>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</si>
  <si>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</si>
  <si>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</si>
  <si>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</si>
  <si>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</si>
  <si>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</si>
  <si>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</si>
  <si>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</si>
  <si>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</si>
  <si>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</si>
  <si>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</si>
  <si>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</si>
  <si>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</si>
  <si>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</si>
  <si>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</si>
  <si>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</si>
  <si>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</si>
  <si>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</si>
  <si>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</si>
  <si>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</si>
  <si>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</si>
  <si>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</si>
  <si>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</si>
  <si>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</si>
  <si>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</si>
  <si>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</si>
  <si>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</si>
  <si>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</si>
  <si>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</si>
  <si>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</si>
  <si>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</si>
  <si>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</si>
  <si>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</si>
  <si>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</si>
  <si>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</si>
  <si>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</si>
  <si>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</si>
  <si>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</si>
  <si>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</si>
  <si>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</si>
  <si>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</si>
  <si>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</si>
  <si>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</si>
  <si>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</si>
  <si>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</si>
  <si>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</si>
  <si>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</si>
  <si>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</si>
  <si>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</si>
  <si>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</si>
  <si>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</si>
  <si>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</si>
  <si>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</si>
  <si>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</si>
  <si>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</si>
  <si>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</si>
  <si>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</si>
  <si>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</si>
  <si>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</si>
  <si>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</si>
  <si>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</si>
  <si>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</si>
  <si>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</si>
  <si>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</si>
  <si>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</si>
  <si>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</si>
  <si>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</si>
  <si>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</si>
  <si>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</si>
  <si>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</si>
  <si>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</si>
  <si>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</si>
  <si>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</si>
  <si>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</si>
  <si>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</si>
  <si>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</si>
  <si>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</si>
  <si>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</si>
  <si>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</si>
  <si>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</si>
  <si>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</si>
  <si>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</si>
  <si>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</si>
  <si>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</si>
  <si>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</si>
  <si>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</si>
  <si>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</si>
  <si>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</si>
  <si>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</si>
  <si>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</si>
  <si>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</si>
  <si>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</si>
  <si>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</si>
  <si>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</si>
  <si>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</si>
  <si>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</si>
  <si>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</si>
  <si>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</si>
  <si>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</si>
  <si>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</si>
  <si>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</si>
  <si>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</si>
  <si>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</si>
  <si>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</si>
  <si>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</si>
  <si>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</si>
  <si>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</si>
  <si>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</si>
  <si>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</si>
  <si>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</si>
  <si>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</si>
  <si>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</si>
  <si>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</si>
  <si>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</si>
  <si>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</si>
  <si>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</si>
  <si>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</si>
  <si>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</si>
  <si>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</si>
  <si>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</si>
  <si>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</si>
  <si>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</si>
  <si>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</si>
  <si>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</si>
  <si>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</si>
  <si>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</si>
  <si>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</si>
  <si>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</si>
  <si>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</si>
  <si>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</si>
  <si>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</si>
  <si>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</si>
  <si>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</si>
  <si>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</si>
  <si>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</si>
  <si>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</si>
  <si>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</si>
  <si>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</si>
  <si>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</si>
  <si>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</si>
  <si>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</si>
  <si>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</si>
  <si>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</si>
  <si>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</si>
  <si>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</si>
  <si>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</si>
  <si>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</si>
  <si>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</si>
  <si>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</si>
  <si>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</si>
  <si>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</si>
  <si>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</si>
  <si>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</si>
  <si>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</si>
  <si>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</si>
  <si>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</si>
  <si>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</si>
  <si>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</si>
  <si>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</si>
  <si>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</si>
  <si>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</si>
  <si>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</si>
  <si>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</si>
  <si>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</si>
  <si>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</si>
  <si>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</si>
  <si>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</si>
  <si>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</si>
  <si>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</si>
  <si>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</si>
  <si>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</si>
  <si>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</si>
  <si>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</si>
  <si>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</si>
  <si>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</si>
  <si>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</si>
  <si>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</si>
  <si>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</si>
  <si>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</si>
  <si>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</si>
  <si>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</si>
  <si>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</si>
  <si>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</si>
  <si>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</si>
  <si>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</si>
  <si>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</si>
  <si>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</si>
  <si>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</si>
  <si>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</si>
  <si>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</si>
  <si>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</si>
  <si>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</si>
  <si>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</si>
  <si>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</si>
  <si>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</si>
  <si>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</si>
  <si>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</si>
  <si>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</si>
  <si>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</si>
  <si>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</si>
  <si>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</si>
  <si>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</si>
  <si>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</si>
  <si>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</si>
  <si>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</si>
  <si>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</si>
  <si>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</si>
  <si>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</si>
  <si>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</si>
  <si>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</si>
  <si>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</si>
  <si>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</si>
  <si>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</si>
  <si>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</si>
  <si>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</si>
  <si>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</si>
  <si>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</si>
  <si>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</si>
  <si>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</si>
  <si>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</si>
  <si>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</si>
  <si>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</si>
  <si>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</si>
  <si>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</si>
  <si>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</si>
  <si>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</si>
  <si>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</si>
  <si>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</si>
  <si>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</si>
  <si>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</si>
  <si>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</si>
  <si>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</si>
  <si>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</si>
  <si>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</si>
  <si>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</si>
  <si>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</si>
  <si>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</si>
  <si>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</si>
  <si>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</si>
  <si>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</si>
  <si>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</si>
  <si>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</si>
  <si>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</si>
  <si>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</si>
  <si>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</si>
  <si>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</si>
  <si>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</si>
  <si>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</si>
  <si>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</si>
  <si>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</si>
  <si>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</si>
  <si>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</si>
  <si>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</si>
  <si>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</si>
  <si>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</si>
  <si>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</si>
  <si>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</si>
  <si>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</si>
  <si>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</si>
  <si>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</si>
  <si>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</si>
  <si>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</si>
  <si>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</si>
  <si>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</si>
  <si>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</si>
  <si>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</si>
  <si>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</si>
  <si>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</si>
  <si>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</si>
  <si>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</si>
  <si>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</si>
  <si>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</si>
  <si>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</si>
  <si>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</si>
  <si>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</si>
  <si>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</si>
  <si>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</si>
  <si>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</si>
  <si>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</si>
  <si>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</si>
  <si>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</si>
  <si>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</si>
  <si>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</si>
  <si>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</si>
  <si>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</si>
  <si>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</si>
  <si>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</si>
  <si>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</si>
  <si>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</si>
  <si>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</si>
  <si>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</si>
  <si>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</si>
  <si>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</si>
  <si>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</si>
  <si>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</si>
  <si>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</si>
  <si>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</si>
  <si>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</si>
  <si>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</si>
  <si>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</si>
  <si>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</si>
  <si>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</si>
  <si>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</si>
  <si>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</si>
  <si>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</si>
  <si>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</si>
  <si>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</si>
  <si>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</si>
  <si>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</si>
  <si>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</si>
  <si>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</si>
  <si>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</si>
  <si>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</si>
  <si>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</si>
  <si>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</si>
  <si>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</si>
  <si>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</si>
  <si>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</si>
  <si>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</si>
  <si>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</si>
  <si>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</si>
  <si>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</si>
  <si>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</si>
  <si>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</si>
  <si>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</si>
  <si>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</si>
  <si>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</si>
  <si>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</si>
  <si>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</si>
  <si>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</si>
  <si>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</si>
  <si>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</si>
  <si>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</si>
  <si>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</si>
  <si>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</si>
  <si>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</si>
  <si>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</si>
  <si>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</si>
  <si>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</si>
  <si>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</si>
  <si>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</si>
  <si>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</si>
  <si>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</si>
  <si>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</si>
  <si>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</si>
  <si>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</si>
  <si>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</si>
  <si>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</si>
  <si>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</si>
  <si>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</si>
  <si>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</si>
  <si>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</si>
  <si>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</si>
  <si>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</si>
  <si>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</si>
  <si>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</si>
  <si>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</si>
  <si>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</si>
  <si>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</si>
  <si>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</si>
  <si>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</si>
  <si>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</si>
  <si>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</si>
  <si>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</si>
  <si>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</si>
  <si>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</si>
  <si>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</si>
  <si>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</si>
  <si>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</si>
  <si>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</si>
  <si>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</si>
  <si>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</si>
  <si>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</si>
  <si>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</si>
  <si>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</si>
  <si>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</si>
  <si>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</si>
  <si>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</si>
  <si>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</si>
  <si>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</si>
  <si>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</si>
  <si>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</si>
  <si>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</si>
  <si>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</si>
  <si>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</si>
  <si>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</si>
  <si>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</si>
  <si>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</si>
  <si>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</si>
  <si>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</si>
  <si>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</si>
  <si>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</si>
  <si>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</si>
  <si>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</si>
  <si>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</si>
  <si>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</si>
  <si>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</si>
  <si>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</si>
  <si>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</si>
  <si>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</si>
  <si>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</si>
  <si>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</si>
  <si>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</si>
  <si>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</si>
  <si>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</si>
  <si>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</si>
  <si>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</si>
  <si>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</si>
  <si>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</si>
  <si>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</si>
  <si>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</si>
  <si>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</si>
  <si>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</si>
  <si>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</si>
  <si>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</si>
  <si>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</si>
  <si>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</si>
  <si>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</si>
  <si>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</si>
  <si>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</si>
  <si>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</si>
  <si>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</si>
  <si>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</si>
  <si>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</si>
  <si>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</si>
  <si>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</si>
  <si>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</si>
  <si>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</si>
  <si>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</si>
  <si>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</si>
  <si>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</si>
  <si>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</si>
  <si>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</si>
  <si>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</si>
  <si>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</si>
  <si>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</si>
  <si>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</si>
  <si>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</si>
  <si>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</si>
  <si>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</si>
  <si>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</si>
  <si>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</si>
  <si>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</si>
  <si>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</si>
  <si>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</si>
  <si>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</si>
  <si>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</si>
  <si>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</si>
  <si>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</si>
  <si>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</si>
  <si>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</si>
  <si>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</si>
  <si>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</si>
  <si>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</si>
  <si>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</si>
  <si>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</si>
  <si>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</si>
  <si>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</si>
  <si>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</si>
  <si>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</si>
  <si>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</si>
  <si>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</si>
  <si>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</si>
  <si>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</si>
  <si>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</si>
  <si>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</si>
  <si>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</si>
  <si>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</si>
  <si>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</si>
  <si>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</si>
  <si>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</si>
  <si>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</si>
  <si>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</si>
  <si>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</si>
  <si>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</si>
  <si>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</si>
  <si>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</si>
  <si>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</si>
  <si>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</si>
  <si>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</si>
  <si>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</si>
  <si>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</si>
  <si>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</si>
  <si>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</si>
  <si>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</si>
  <si>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</si>
  <si>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</si>
  <si>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</si>
  <si>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</si>
  <si>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</si>
  <si>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</si>
  <si>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</si>
  <si>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</si>
  <si>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</si>
  <si>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</si>
  <si>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</si>
  <si>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</si>
  <si>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</si>
  <si>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</si>
  <si>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</si>
  <si>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</si>
  <si>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</si>
  <si>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</si>
  <si>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</si>
  <si>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</si>
  <si>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</si>
  <si>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</si>
  <si>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</si>
  <si>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</si>
  <si>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</si>
  <si>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</si>
  <si>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</si>
  <si>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</si>
  <si>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</si>
  <si>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</si>
  <si>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</si>
  <si>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</si>
  <si>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</si>
  <si>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</si>
  <si>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</si>
  <si>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</si>
  <si>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</si>
  <si>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</si>
  <si>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</si>
  <si>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</si>
  <si>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</si>
  <si>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</si>
  <si>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</si>
  <si>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</si>
  <si>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</si>
  <si>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</si>
  <si>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</si>
  <si>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</si>
  <si>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</si>
  <si>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</si>
  <si>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</si>
  <si>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</si>
  <si>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</si>
  <si>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</si>
  <si>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</si>
  <si>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</si>
  <si>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</si>
  <si>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</si>
  <si>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</si>
  <si>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</si>
  <si>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</si>
  <si>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</si>
  <si>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</si>
  <si>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</si>
  <si>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</si>
  <si>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</si>
  <si>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</si>
  <si>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</si>
  <si>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</si>
  <si>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</si>
  <si>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</si>
  <si>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</si>
  <si>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</si>
  <si>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</si>
  <si>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</si>
  <si>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</si>
  <si>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</si>
  <si>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</si>
  <si>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</si>
  <si>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</si>
  <si>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</si>
  <si>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</si>
  <si>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</si>
  <si>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</si>
  <si>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</si>
  <si>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</si>
  <si>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</si>
  <si>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</si>
  <si>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</si>
  <si>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</si>
  <si>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</si>
  <si>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</si>
  <si>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</si>
  <si>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</si>
  <si>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</si>
  <si>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</si>
  <si>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</si>
  <si>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</si>
  <si>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</si>
  <si>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</si>
  <si>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</si>
  <si>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</si>
  <si>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</si>
  <si>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</si>
  <si>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</si>
  <si>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</si>
  <si>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</si>
  <si>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</si>
  <si>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</si>
  <si>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</si>
  <si>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</si>
  <si>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</si>
  <si>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</si>
  <si>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</si>
  <si>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</si>
  <si>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</si>
  <si>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</si>
  <si>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</si>
  <si>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</si>
  <si>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</si>
  <si>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</si>
  <si>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</si>
  <si>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</si>
  <si>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</si>
  <si>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</si>
  <si>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</si>
  <si>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</si>
  <si>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</si>
  <si>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</si>
  <si>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</si>
  <si>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</si>
  <si>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</si>
  <si>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</si>
  <si>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</si>
  <si>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</si>
  <si>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</si>
  <si>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</si>
  <si>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</si>
  <si>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</si>
  <si>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</si>
  <si>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</si>
  <si>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</si>
  <si>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</si>
  <si>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</si>
  <si>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</si>
  <si>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</si>
  <si>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</si>
  <si>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</si>
  <si>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</si>
  <si>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</si>
  <si>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</si>
  <si>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</si>
  <si>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</si>
  <si>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</si>
  <si>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</si>
  <si>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</si>
  <si>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</si>
  <si>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</si>
  <si>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</si>
  <si>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</si>
  <si>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</si>
  <si>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</si>
  <si>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</si>
  <si>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</si>
  <si>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</si>
  <si>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</si>
  <si>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</si>
  <si>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</si>
  <si>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</si>
  <si>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</si>
  <si>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</si>
  <si>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</si>
  <si>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</si>
  <si>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</si>
  <si>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</si>
  <si>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</si>
  <si>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</si>
  <si>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</si>
  <si>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</si>
  <si>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</si>
  <si>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</si>
  <si>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</si>
  <si>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</si>
  <si>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</si>
  <si>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</si>
  <si>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</si>
  <si>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</si>
  <si>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</si>
  <si>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</si>
  <si>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</si>
  <si>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</si>
  <si>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</si>
  <si>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</si>
  <si>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</si>
  <si>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</si>
  <si>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</si>
  <si>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</si>
  <si>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</si>
  <si>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</si>
  <si>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</si>
  <si>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</si>
  <si>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</si>
  <si>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</si>
  <si>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</si>
  <si>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</si>
  <si>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</si>
  <si>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</si>
  <si>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</si>
  <si>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</si>
  <si>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</si>
  <si>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</si>
  <si>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</si>
  <si>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</si>
  <si>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</si>
  <si>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</si>
  <si>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</si>
  <si>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</si>
  <si>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</si>
  <si>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</si>
  <si>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</si>
  <si>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</si>
  <si>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</si>
  <si>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</si>
  <si>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</si>
  <si>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</si>
  <si>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</si>
  <si>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</si>
  <si>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</si>
  <si>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</si>
  <si>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</si>
  <si>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</si>
  <si>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</si>
  <si>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</si>
  <si>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</si>
  <si>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</si>
  <si>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</si>
  <si>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</si>
  <si>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</si>
  <si>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</si>
  <si>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</si>
  <si>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</si>
  <si>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</si>
  <si>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</si>
  <si>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</si>
  <si>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</si>
  <si>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</si>
  <si>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</si>
  <si>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</si>
  <si>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</si>
  <si>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</si>
  <si>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</si>
  <si>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</si>
  <si>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</si>
  <si>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</si>
  <si>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</si>
  <si>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</si>
  <si>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</si>
  <si>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</si>
  <si>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</si>
  <si>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</si>
  <si>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</si>
  <si>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</si>
  <si>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</si>
  <si>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</si>
  <si>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</si>
  <si>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</si>
  <si>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</si>
  <si>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</si>
  <si>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</si>
  <si>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</si>
  <si>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</si>
  <si>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</si>
  <si>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</si>
  <si>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</si>
  <si>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</si>
  <si>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</si>
  <si>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</si>
  <si>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</si>
  <si>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</si>
  <si>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</si>
  <si>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</si>
  <si>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</si>
  <si>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</si>
  <si>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</si>
  <si>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</si>
  <si>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</si>
  <si>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</si>
  <si>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</si>
  <si>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</si>
  <si>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</si>
  <si>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</si>
  <si>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</si>
  <si>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</si>
  <si>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</si>
  <si>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</si>
  <si>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</si>
  <si>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</si>
  <si>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</si>
  <si>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</si>
  <si>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</si>
  <si>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</si>
  <si>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</si>
  <si>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</si>
  <si>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</si>
  <si>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</si>
  <si>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</si>
  <si>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</si>
  <si>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</si>
  <si>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</si>
  <si>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</si>
  <si>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</si>
  <si>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</si>
  <si>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</si>
  <si>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</si>
  <si>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</si>
  <si>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</si>
  <si>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</si>
  <si>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</si>
  <si>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</si>
  <si>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</si>
  <si>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</si>
  <si>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</si>
  <si>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</si>
  <si>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</si>
  <si>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</si>
  <si>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</si>
  <si>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</si>
  <si>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</si>
  <si>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</si>
  <si>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</si>
  <si>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</si>
  <si>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</si>
  <si>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</si>
  <si>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</si>
  <si>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</si>
  <si>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</si>
  <si>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</si>
  <si>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</si>
  <si>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</si>
  <si>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</si>
  <si>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</si>
  <si>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</si>
  <si>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</si>
  <si>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</si>
  <si>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</si>
  <si>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</si>
  <si>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</si>
  <si>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</si>
  <si>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</si>
  <si>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</si>
  <si>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</si>
  <si>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</si>
  <si>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</si>
  <si>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</si>
  <si>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</si>
  <si>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</si>
  <si>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</si>
  <si>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</si>
  <si>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</si>
  <si>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</si>
  <si>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</si>
  <si>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</si>
  <si>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</si>
  <si>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</si>
  <si>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</si>
  <si>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</si>
  <si>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</si>
  <si>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</si>
  <si>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</si>
  <si>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</si>
  <si>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</si>
  <si>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</si>
  <si>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</si>
  <si>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</si>
  <si>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</si>
  <si>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</si>
  <si>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</si>
  <si>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</si>
  <si>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</si>
  <si>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</si>
  <si>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</si>
  <si>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</si>
  <si>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</si>
  <si>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</si>
  <si>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</si>
  <si>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</si>
  <si>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</si>
  <si>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</si>
  <si>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</si>
  <si>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</si>
  <si>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</si>
  <si>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</si>
  <si>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</si>
  <si>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</si>
  <si>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</si>
  <si>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</si>
  <si>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</si>
  <si>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</si>
  <si>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</si>
  <si>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</si>
  <si>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</si>
  <si>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</si>
  <si>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</si>
  <si>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</si>
  <si>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</si>
  <si>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</si>
  <si>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</si>
  <si>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</si>
  <si>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</si>
  <si>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</si>
  <si>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</si>
  <si>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</si>
  <si>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</si>
  <si>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</si>
  <si>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</si>
  <si>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</si>
  <si>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</si>
  <si>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</si>
  <si>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</si>
  <si>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</si>
  <si>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</si>
  <si>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</si>
  <si>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</si>
  <si>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</si>
  <si>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</si>
  <si>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</si>
  <si>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</si>
  <si>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</si>
  <si>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</si>
  <si>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</si>
  <si>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</si>
  <si>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</si>
  <si>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</si>
  <si>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</si>
  <si>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</si>
  <si>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</si>
  <si>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</si>
  <si>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</si>
  <si>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</si>
  <si>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</si>
  <si>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</si>
  <si>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</si>
  <si>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</si>
  <si>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</si>
  <si>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</si>
  <si>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</si>
  <si>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</si>
  <si>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</si>
  <si>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</si>
  <si>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</si>
  <si>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</si>
  <si>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</si>
  <si>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</si>
  <si>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</si>
  <si>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</si>
  <si>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</si>
  <si>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</si>
  <si>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</si>
  <si>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</si>
  <si>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</si>
  <si>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</si>
  <si>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</si>
  <si>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</si>
  <si>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</si>
  <si>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</si>
  <si>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</si>
  <si>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</si>
  <si>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</si>
  <si>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</si>
  <si>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</si>
  <si>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</si>
  <si>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</si>
  <si>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</si>
  <si>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</si>
  <si>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</si>
  <si>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</si>
  <si>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</si>
  <si>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</si>
  <si>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</si>
  <si>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</si>
  <si>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</si>
  <si>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</si>
  <si>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</si>
  <si>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</si>
  <si>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</si>
  <si>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</si>
  <si>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</si>
  <si>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</si>
  <si>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</si>
  <si>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</si>
  <si>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</si>
  <si>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</si>
  <si>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</si>
  <si>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</si>
  <si>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</si>
  <si>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</si>
  <si>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</si>
  <si>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</si>
  <si>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</si>
  <si>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</si>
  <si>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</si>
  <si>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</si>
  <si>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</si>
  <si>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</si>
  <si>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</si>
  <si>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</si>
  <si>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</si>
  <si>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</si>
  <si>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</si>
  <si>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</si>
  <si>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</si>
  <si>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</si>
  <si>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</si>
  <si>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</si>
  <si>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</si>
  <si>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</si>
  <si>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</si>
  <si>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</si>
  <si>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</si>
  <si>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</si>
  <si>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</si>
  <si>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</si>
  <si>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</si>
  <si>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</si>
  <si>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</si>
  <si>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</si>
  <si>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</si>
  <si>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</si>
  <si>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</si>
  <si>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</si>
  <si>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</si>
  <si>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</si>
  <si>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</si>
  <si>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</si>
  <si>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</si>
  <si>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</si>
  <si>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</si>
  <si>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</si>
  <si>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</si>
  <si>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</si>
  <si>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</si>
  <si>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</si>
  <si>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</si>
  <si>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</si>
  <si>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</si>
  <si>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</si>
  <si>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</si>
  <si>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</si>
  <si>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</si>
  <si>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</si>
  <si>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</si>
  <si>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</si>
  <si>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</si>
  <si>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</si>
  <si>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</si>
  <si>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</si>
  <si>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</si>
  <si>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</si>
  <si>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</si>
  <si>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</si>
  <si>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</si>
  <si>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</si>
  <si>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</si>
  <si>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</si>
  <si>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</si>
  <si>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</si>
  <si>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</si>
  <si>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</si>
  <si>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</si>
  <si>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</si>
  <si>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</si>
  <si>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</si>
  <si>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</si>
  <si>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</si>
  <si>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</si>
  <si>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</si>
  <si>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</si>
  <si>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</si>
  <si>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</si>
  <si>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</si>
  <si>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</si>
  <si>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</si>
  <si>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</si>
  <si>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</si>
  <si>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</si>
  <si>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</si>
  <si>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</si>
  <si>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</si>
  <si>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</si>
  <si>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</si>
  <si>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</si>
  <si>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</si>
  <si>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</si>
  <si>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</si>
  <si>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</si>
  <si>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</si>
  <si>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</si>
  <si>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</si>
  <si>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</si>
  <si>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</si>
  <si>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</si>
  <si>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</si>
  <si>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</si>
  <si>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</si>
  <si>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</si>
  <si>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</si>
  <si>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</si>
  <si>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</si>
  <si>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</si>
  <si>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</si>
  <si>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</si>
  <si>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</si>
  <si>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</si>
  <si>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</si>
  <si>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</si>
  <si>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</si>
  <si>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</si>
  <si>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</si>
  <si>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</si>
  <si>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</si>
  <si>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</si>
  <si>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</si>
  <si>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</si>
  <si>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</si>
  <si>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</si>
  <si>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</si>
  <si>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</si>
  <si>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</si>
  <si>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</si>
  <si>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</si>
  <si>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</si>
  <si>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</si>
  <si>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</si>
  <si>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</si>
  <si>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</si>
  <si>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</si>
  <si>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</si>
  <si>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</si>
  <si>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</si>
  <si>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</si>
  <si>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</si>
  <si>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</si>
  <si>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</si>
  <si>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</si>
  <si>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</si>
  <si>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</si>
  <si>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</si>
  <si>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</si>
  <si>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</si>
  <si>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</si>
  <si>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</si>
  <si>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</si>
  <si>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</si>
  <si>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</si>
  <si>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</si>
  <si>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</si>
  <si>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</si>
  <si>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</si>
  <si>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</si>
  <si>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</si>
  <si>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</si>
  <si>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</si>
  <si>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</si>
  <si>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</si>
  <si>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</si>
  <si>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</si>
  <si>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</si>
  <si>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</si>
  <si>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</si>
  <si>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</si>
  <si>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</si>
  <si>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</si>
  <si>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</si>
  <si>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</si>
  <si>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</si>
  <si>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</si>
  <si>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</si>
  <si>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</si>
  <si>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</si>
  <si>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</si>
  <si>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</si>
  <si>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</si>
  <si>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</si>
  <si>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</si>
  <si>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</si>
  <si>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</si>
  <si>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</si>
  <si>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</si>
  <si>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</si>
  <si>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</si>
  <si>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</si>
  <si>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</si>
  <si>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</si>
  <si>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</si>
  <si>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</si>
  <si>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</si>
  <si>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</si>
  <si>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</si>
  <si>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</si>
  <si>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</si>
  <si>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</si>
  <si>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</si>
  <si>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</si>
  <si>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</si>
  <si>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</si>
  <si>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</si>
  <si>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</si>
  <si>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</si>
  <si>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</si>
  <si>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</si>
  <si>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</si>
  <si>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</si>
  <si>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</si>
  <si>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</si>
  <si>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</si>
  <si>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</si>
  <si>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</si>
  <si>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</si>
  <si>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</si>
  <si>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</si>
  <si>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</si>
  <si>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</si>
  <si>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</si>
  <si>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</si>
  <si>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</si>
  <si>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</si>
  <si>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</si>
  <si>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</si>
  <si>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</si>
  <si>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</si>
  <si>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</si>
  <si>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</si>
  <si>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</si>
  <si>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</si>
  <si>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</si>
  <si>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</si>
  <si>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</si>
  <si>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</si>
  <si>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</si>
  <si>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</si>
  <si>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</si>
  <si>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</si>
  <si>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</si>
  <si>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</si>
  <si>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</si>
  <si>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</si>
  <si>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</si>
  <si>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</si>
  <si>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</si>
  <si>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</si>
  <si>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</si>
  <si>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</si>
  <si>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</si>
  <si>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</si>
  <si>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</si>
  <si>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</si>
  <si>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</si>
  <si>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</si>
  <si>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</si>
  <si>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</si>
  <si>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</si>
  <si>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</si>
  <si>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</si>
  <si>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</si>
  <si>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</si>
  <si>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</si>
  <si>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</si>
  <si>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</si>
  <si>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</si>
  <si>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</si>
  <si>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</si>
  <si>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</si>
  <si>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</si>
  <si>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</si>
  <si>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</si>
  <si>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</si>
  <si>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</si>
  <si>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</si>
  <si>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</si>
  <si>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</si>
  <si>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</si>
  <si>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</si>
  <si>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</si>
  <si>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</si>
  <si>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</si>
  <si>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</si>
  <si>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</si>
  <si>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</si>
  <si>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</si>
  <si>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</si>
  <si>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</si>
  <si>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</si>
  <si>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</si>
  <si>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</si>
  <si>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</si>
  <si>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</si>
  <si>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</si>
  <si>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</si>
  <si>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</si>
  <si>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</si>
  <si>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</si>
  <si>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</si>
  <si>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</si>
  <si>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</si>
  <si>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</si>
  <si>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</si>
  <si>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</si>
  <si>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</si>
  <si>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</si>
  <si>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</si>
  <si>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</si>
  <si>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</si>
  <si>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</si>
  <si>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</si>
  <si>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</si>
  <si>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</si>
  <si>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</si>
  <si>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</si>
  <si>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</si>
  <si>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</si>
  <si>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</si>
  <si>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</si>
  <si>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</si>
  <si>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</si>
  <si>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</si>
  <si>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</si>
  <si>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</si>
  <si>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</si>
  <si>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</si>
  <si>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</si>
  <si>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</si>
  <si>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</si>
  <si>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</si>
  <si>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</si>
  <si>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</si>
  <si>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</si>
  <si>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</si>
  <si>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</si>
  <si>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</si>
  <si>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</si>
  <si>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</si>
  <si>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</si>
  <si>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</si>
  <si>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</si>
  <si>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</si>
  <si>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</si>
  <si>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</si>
  <si>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</si>
  <si>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</si>
  <si>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</si>
  <si>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</si>
  <si>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</si>
  <si>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</si>
  <si>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</si>
  <si>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</si>
  <si>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</si>
  <si>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</si>
  <si>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</si>
  <si>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</si>
  <si>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</si>
  <si>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</si>
  <si>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</si>
  <si>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</si>
  <si>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</si>
  <si>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</si>
  <si>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</si>
  <si>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</si>
  <si>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</si>
  <si>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</si>
  <si>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</si>
  <si>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</si>
  <si>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</si>
  <si>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</si>
  <si>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</si>
  <si>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</si>
  <si>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</si>
  <si>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</si>
  <si>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</si>
  <si>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</si>
  <si>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</si>
  <si>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</si>
  <si>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</si>
  <si>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</si>
  <si>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</si>
  <si>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</si>
  <si>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</si>
  <si>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</si>
  <si>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</si>
  <si>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</si>
  <si>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</si>
  <si>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</si>
  <si>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</si>
  <si>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</si>
  <si>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</si>
  <si>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</si>
  <si>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</si>
  <si>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</si>
  <si>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</si>
  <si>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</si>
  <si>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</si>
  <si>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</si>
  <si>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</si>
  <si>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</si>
  <si>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</si>
  <si>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</si>
  <si>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</si>
  <si>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</si>
  <si>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</si>
  <si>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</si>
  <si>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</si>
  <si>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</si>
  <si>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</si>
  <si>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</si>
  <si>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</si>
  <si>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</si>
  <si>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</si>
  <si>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</si>
  <si>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</si>
  <si>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</si>
  <si>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</si>
  <si>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</si>
  <si>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</si>
  <si>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</si>
  <si>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</si>
  <si>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</si>
  <si>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</si>
  <si>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</si>
  <si>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</si>
  <si>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</si>
  <si>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</si>
  <si>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</si>
  <si>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</si>
  <si>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</si>
  <si>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</si>
  <si>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</si>
  <si>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</si>
  <si>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</si>
  <si>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</si>
  <si>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</si>
  <si>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</si>
  <si>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</si>
  <si>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</si>
  <si>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</si>
  <si>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</si>
  <si>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</si>
  <si>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</si>
  <si>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</si>
  <si>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</si>
  <si>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</si>
  <si>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</si>
  <si>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</si>
  <si>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</si>
  <si>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</si>
  <si>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</si>
  <si>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</si>
  <si>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</si>
  <si>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</si>
  <si>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</si>
  <si>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</si>
  <si>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</si>
  <si>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</si>
  <si>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</si>
  <si>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</si>
  <si>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</si>
  <si>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</si>
  <si>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</si>
  <si>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</si>
  <si>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</si>
  <si>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</si>
  <si>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</si>
  <si>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</si>
  <si>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</si>
  <si>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</si>
  <si>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</si>
  <si>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</si>
  <si>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</si>
  <si>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</si>
  <si>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</si>
  <si>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</si>
  <si>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</si>
  <si>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</si>
  <si>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</si>
  <si>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</si>
  <si>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</si>
  <si>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</si>
  <si>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</si>
  <si>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</si>
  <si>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</si>
  <si>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</si>
  <si>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</si>
  <si>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</si>
  <si>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</si>
  <si>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</si>
  <si>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</si>
  <si>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</si>
  <si>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</si>
  <si>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</si>
  <si>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</si>
  <si>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</si>
  <si>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</si>
  <si>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</si>
  <si>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</si>
  <si>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</si>
  <si>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</si>
  <si>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</si>
  <si>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</si>
  <si>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</si>
  <si>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</si>
  <si>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</si>
  <si>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</si>
  <si>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</si>
  <si>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</si>
  <si>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</si>
  <si>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</si>
  <si>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</si>
  <si>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</si>
  <si>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</si>
  <si>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</si>
  <si>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</si>
  <si>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</si>
  <si>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</si>
  <si>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</si>
  <si>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</si>
  <si>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</si>
  <si>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</si>
  <si>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</si>
  <si>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</si>
  <si>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</si>
  <si>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</si>
  <si>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</si>
  <si>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</si>
  <si>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</si>
  <si>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</si>
  <si>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</si>
  <si>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</si>
  <si>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</si>
  <si>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</si>
  <si>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</si>
  <si>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</si>
  <si>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</si>
  <si>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</si>
  <si>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</si>
  <si>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</si>
  <si>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</si>
  <si>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</si>
  <si>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</si>
  <si>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</si>
  <si>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</si>
  <si>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</si>
  <si>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</si>
  <si>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</si>
  <si>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</si>
  <si>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</si>
  <si>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</si>
  <si>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</si>
  <si>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</si>
  <si>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</si>
  <si>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</si>
  <si>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</si>
  <si>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</si>
  <si>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</si>
  <si>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</si>
  <si>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</si>
  <si>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</si>
  <si>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</si>
  <si>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</si>
  <si>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</si>
  <si>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</si>
  <si>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</si>
  <si>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</si>
  <si>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</si>
  <si>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</si>
  <si>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</si>
  <si>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</si>
  <si>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</si>
  <si>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</si>
  <si>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</si>
  <si>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</si>
  <si>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</si>
  <si>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</si>
  <si>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</si>
  <si>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</si>
  <si>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</si>
  <si>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</si>
  <si>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</si>
  <si>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</si>
  <si>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</si>
  <si>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</si>
  <si>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</si>
  <si>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</si>
  <si>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</si>
  <si>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</si>
  <si>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</si>
  <si>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</si>
  <si>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</si>
  <si>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</si>
  <si>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</si>
  <si>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</si>
  <si>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</si>
  <si>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</si>
  <si>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</si>
  <si>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</si>
  <si>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</si>
  <si>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</si>
  <si>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</si>
  <si>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</si>
  <si>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</si>
  <si>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</si>
  <si>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</si>
  <si>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</si>
  <si>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</si>
  <si>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</si>
  <si>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</si>
  <si>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</si>
  <si>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</si>
  <si>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</si>
  <si>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</si>
  <si>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</si>
  <si>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</si>
  <si>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</si>
  <si>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</si>
  <si>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</si>
  <si>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</si>
  <si>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</si>
  <si>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</si>
  <si>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</si>
  <si>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</si>
  <si>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</si>
  <si>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</si>
  <si>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</si>
  <si>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</si>
  <si>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</si>
  <si>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</si>
  <si>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</si>
  <si>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</si>
  <si>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</si>
  <si>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</si>
  <si>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</si>
  <si>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</si>
  <si>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</si>
  <si>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</si>
  <si>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</si>
  <si>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</si>
  <si>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</si>
  <si>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</si>
  <si>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</si>
  <si>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</si>
  <si>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</si>
  <si>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</si>
  <si>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</si>
  <si>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</si>
  <si>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</si>
  <si>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</si>
  <si>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</si>
  <si>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</si>
  <si>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</si>
  <si>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</si>
  <si>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</si>
  <si>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</si>
  <si>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</si>
  <si>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</si>
  <si>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</si>
  <si>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</si>
  <si>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</si>
  <si>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</si>
  <si>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</si>
  <si>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</si>
  <si>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</si>
  <si>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</si>
  <si>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</si>
  <si>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</si>
  <si>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</si>
  <si>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</si>
  <si>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</si>
  <si>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</si>
  <si>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</si>
  <si>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</si>
  <si>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</si>
  <si>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</si>
  <si>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</si>
  <si>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</si>
  <si>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</si>
  <si>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</si>
  <si>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</si>
  <si>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</si>
  <si>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</si>
  <si>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</si>
  <si>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</si>
  <si>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</si>
  <si>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</si>
  <si>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</si>
  <si>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</si>
  <si>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</si>
  <si>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</si>
  <si>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</si>
  <si>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</si>
  <si>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</si>
  <si>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</si>
  <si>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</si>
  <si>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</si>
  <si>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</si>
  <si>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</si>
  <si>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</si>
  <si>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</si>
  <si>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</si>
  <si>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</si>
  <si>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</si>
  <si>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</si>
  <si>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</si>
  <si>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</si>
  <si>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</si>
  <si>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</si>
  <si>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</si>
  <si>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</si>
  <si>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</si>
  <si>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</si>
  <si>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</si>
  <si>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</si>
  <si>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</si>
  <si>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</si>
  <si>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</si>
  <si>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</si>
  <si>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</si>
  <si>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</si>
  <si>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</si>
  <si>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</si>
  <si>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</si>
  <si>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</si>
  <si>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</si>
  <si>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</si>
  <si>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</si>
  <si>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</si>
  <si>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</si>
  <si>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</si>
  <si>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</si>
  <si>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</si>
  <si>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</si>
  <si>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</si>
  <si>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</si>
  <si>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</si>
  <si>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</si>
  <si>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</si>
  <si>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</si>
  <si>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</si>
  <si>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</si>
  <si>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</si>
  <si>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</si>
  <si>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</si>
  <si>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</si>
  <si>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</si>
  <si>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</si>
  <si>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</si>
  <si>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</si>
  <si>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</si>
  <si>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</si>
  <si>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</si>
  <si>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</si>
  <si>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</si>
  <si>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</si>
  <si>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</si>
  <si>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</si>
  <si>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</si>
  <si>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</si>
  <si>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</si>
  <si>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</si>
  <si>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</si>
  <si>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</si>
  <si>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</si>
  <si>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</si>
  <si>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</si>
  <si>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</si>
  <si>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</si>
  <si>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</si>
  <si>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</si>
  <si>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</si>
  <si>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</si>
  <si>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</si>
  <si>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</si>
  <si>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</si>
  <si>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</si>
  <si>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</si>
  <si>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</si>
  <si>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</si>
  <si>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</si>
  <si>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</si>
  <si>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</si>
  <si>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</si>
  <si>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</si>
  <si>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</si>
  <si>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</si>
  <si>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</si>
  <si>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</si>
  <si>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</si>
  <si>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</si>
  <si>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</si>
  <si>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</si>
  <si>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</si>
  <si>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</si>
  <si>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</si>
  <si>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</si>
  <si>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</si>
  <si>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</si>
  <si>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</si>
  <si>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</si>
  <si>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</si>
  <si>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</si>
  <si>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</si>
  <si>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</si>
  <si>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</si>
  <si>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</si>
  <si>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</si>
  <si>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</si>
  <si>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</si>
  <si>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</si>
  <si>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</si>
  <si>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</si>
  <si>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</si>
  <si>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</si>
  <si>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</si>
  <si>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</si>
  <si>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</si>
  <si>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</si>
  <si>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</si>
  <si>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</si>
  <si>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</si>
  <si>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</si>
  <si>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</si>
  <si>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</si>
  <si>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</si>
  <si>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</si>
  <si>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</si>
  <si>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</si>
  <si>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</si>
  <si>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</si>
  <si>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</si>
  <si>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</si>
  <si>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</si>
  <si>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</si>
  <si>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</si>
  <si>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</si>
  <si>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</si>
  <si>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</si>
  <si>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</si>
  <si>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</si>
  <si>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</si>
  <si>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</si>
  <si>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</si>
  <si>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</si>
  <si>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</si>
  <si>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</si>
  <si>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</si>
  <si>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</si>
  <si>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</si>
  <si>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</si>
  <si>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</si>
  <si>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</si>
  <si>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</si>
  <si>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</si>
  <si>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</si>
  <si>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</si>
  <si>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</si>
  <si>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</si>
  <si>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</si>
  <si>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</si>
  <si>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</si>
  <si>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</si>
  <si>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</si>
  <si>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</si>
  <si>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</si>
  <si>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</si>
  <si>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</si>
  <si>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</si>
  <si>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</si>
  <si>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</si>
  <si>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</si>
  <si>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</si>
  <si>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</si>
  <si>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</si>
  <si>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</si>
  <si>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</si>
  <si>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</si>
  <si>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</si>
  <si>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</si>
  <si>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</si>
  <si>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</si>
  <si>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</si>
  <si>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</si>
  <si>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</si>
  <si>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</si>
  <si>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</si>
  <si>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</si>
  <si>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</si>
  <si>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</si>
  <si>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</si>
  <si>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</si>
  <si>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</si>
  <si>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</si>
  <si>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</si>
  <si>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</si>
  <si>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</si>
  <si>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</si>
  <si>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</si>
  <si>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</si>
  <si>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</si>
  <si>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</si>
  <si>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</si>
  <si>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</si>
  <si>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</si>
  <si>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</si>
  <si>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</si>
  <si>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</si>
  <si>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</si>
  <si>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</si>
  <si>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</si>
  <si>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</si>
  <si>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</si>
  <si>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</si>
  <si>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</si>
  <si>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</si>
  <si>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</si>
  <si>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</si>
  <si>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</si>
  <si>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</si>
  <si>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</si>
  <si>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</si>
  <si>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</si>
  <si>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</si>
  <si>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</si>
  <si>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</si>
  <si>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</si>
  <si>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</si>
  <si>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</si>
  <si>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</si>
  <si>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</si>
  <si>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</si>
  <si>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</si>
  <si>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</si>
  <si>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</si>
  <si>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</si>
  <si>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</si>
  <si>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</si>
  <si>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</si>
  <si>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</si>
  <si>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</si>
  <si>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</si>
  <si>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</si>
  <si>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</si>
  <si>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</si>
  <si>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</si>
  <si>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</si>
  <si>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</si>
  <si>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</si>
  <si>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</si>
  <si>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</si>
  <si>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</si>
  <si>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</si>
  <si>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</si>
  <si>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</si>
  <si>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</si>
  <si>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</si>
  <si>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</si>
  <si>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</si>
  <si>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</si>
  <si>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</si>
  <si>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</si>
  <si>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</si>
  <si>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</si>
  <si>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</si>
  <si>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</si>
  <si>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</si>
  <si>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</si>
  <si>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</si>
  <si>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</si>
  <si>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</si>
  <si>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</si>
  <si>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</si>
  <si>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</si>
  <si>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</si>
  <si>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</si>
  <si>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</si>
  <si>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</si>
  <si>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</si>
  <si>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</si>
  <si>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</si>
  <si>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</si>
  <si>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</si>
  <si>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</si>
  <si>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</si>
  <si>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</si>
  <si>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</si>
  <si>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</si>
  <si>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</si>
  <si>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</si>
  <si>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</si>
  <si>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</si>
  <si>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</si>
  <si>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</si>
  <si>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</si>
  <si>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</si>
  <si>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</si>
  <si>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</si>
  <si>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</si>
  <si>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</si>
  <si>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</si>
  <si>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</si>
  <si>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</si>
  <si>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</si>
  <si>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</si>
  <si>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</si>
  <si>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</si>
  <si>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</si>
  <si>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</si>
  <si>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</si>
  <si>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</si>
  <si>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</si>
  <si>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</si>
  <si>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</si>
  <si>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</si>
  <si>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</si>
  <si>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</si>
  <si>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</si>
  <si>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</si>
  <si>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</si>
  <si>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</si>
  <si>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</si>
  <si>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</si>
  <si>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</si>
  <si>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</si>
  <si>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</si>
  <si>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</si>
  <si>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</si>
  <si>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</si>
  <si>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</si>
  <si>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</si>
  <si>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</si>
  <si>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</si>
  <si>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</si>
  <si>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</si>
  <si>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</si>
  <si>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</si>
  <si>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</si>
  <si>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</si>
  <si>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</si>
  <si>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</si>
  <si>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</si>
  <si>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</si>
  <si>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</si>
  <si>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</si>
  <si>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</si>
  <si>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</si>
  <si>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</si>
  <si>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</si>
  <si>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</si>
  <si>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</si>
  <si>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</si>
  <si>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</si>
  <si>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</si>
  <si>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</si>
  <si>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</si>
  <si>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</si>
  <si>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</si>
  <si>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</si>
  <si>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</si>
  <si>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</si>
  <si>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</si>
  <si>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</si>
  <si>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</si>
  <si>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</si>
  <si>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</si>
  <si>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</si>
  <si>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</si>
  <si>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</si>
  <si>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</si>
  <si>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</si>
  <si>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</si>
  <si>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</si>
  <si>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</si>
  <si>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</si>
  <si>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</si>
  <si>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</si>
  <si>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</si>
  <si>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</si>
  <si>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</si>
  <si>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</si>
  <si>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</si>
  <si>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</si>
  <si>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</si>
  <si>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</si>
  <si>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</si>
  <si>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</si>
  <si>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</si>
  <si>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</si>
  <si>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</si>
  <si>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</si>
  <si>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</si>
  <si>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</si>
  <si>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</si>
  <si>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</si>
  <si>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</si>
  <si>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</si>
  <si>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</si>
  <si>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</si>
  <si>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</si>
  <si>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</si>
  <si>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</si>
  <si>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</si>
  <si>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</si>
  <si>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</si>
  <si>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</si>
  <si>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</si>
  <si>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</si>
  <si>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</si>
  <si>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</si>
  <si>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</si>
  <si>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</si>
  <si>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</si>
  <si>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</si>
  <si>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</si>
  <si>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</si>
  <si>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</si>
  <si>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</si>
  <si>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</si>
  <si>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</si>
  <si>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</si>
  <si>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</si>
  <si>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</si>
  <si>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</si>
  <si>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</si>
  <si>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</si>
  <si>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</si>
  <si>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</si>
  <si>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</si>
  <si>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</si>
  <si>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</si>
  <si>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</si>
  <si>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</si>
  <si>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</si>
  <si>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</si>
  <si>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</si>
  <si>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</si>
  <si>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</si>
  <si>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</si>
  <si>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</si>
  <si>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</si>
  <si>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</si>
  <si>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</si>
  <si>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</si>
  <si>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</si>
  <si>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</si>
  <si>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</si>
  <si>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</si>
  <si>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</si>
  <si>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</si>
  <si>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</si>
  <si>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</si>
  <si>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</si>
  <si>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</si>
  <si>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</si>
  <si>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</si>
  <si>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</si>
  <si>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</si>
  <si>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</si>
  <si>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</si>
  <si>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</si>
  <si>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</si>
  <si>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</si>
  <si>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</si>
  <si>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</si>
  <si>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</si>
  <si>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</si>
  <si>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</si>
  <si>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</si>
  <si>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</si>
  <si>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</si>
  <si>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</si>
  <si>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</si>
  <si>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</si>
  <si>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</si>
  <si>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</si>
  <si>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</si>
  <si>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</si>
  <si>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</si>
  <si>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</si>
  <si>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</si>
  <si>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</si>
  <si>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</si>
  <si>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</si>
  <si>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</si>
  <si>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</si>
  <si>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</si>
  <si>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</si>
  <si>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</si>
  <si>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</si>
  <si>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</si>
  <si>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</si>
  <si>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</si>
  <si>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</si>
  <si>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</si>
  <si>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</si>
  <si>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</si>
  <si>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</si>
  <si>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</si>
  <si>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</si>
  <si>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</si>
  <si>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</si>
  <si>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</si>
  <si>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</si>
  <si>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</si>
  <si>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</si>
  <si>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</si>
  <si>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</si>
  <si>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</si>
  <si>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</si>
  <si>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</si>
  <si>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</si>
  <si>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</si>
  <si>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</si>
  <si>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</si>
  <si>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</si>
  <si>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</si>
  <si>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</si>
  <si>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</si>
  <si>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</si>
  <si>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</si>
  <si>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</si>
  <si>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</si>
  <si>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</si>
  <si>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</si>
  <si>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</si>
  <si>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</si>
  <si>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</si>
  <si>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</si>
  <si>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</si>
  <si>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</si>
  <si>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</si>
  <si>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</si>
  <si>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</si>
  <si>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</si>
  <si>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</si>
  <si>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</si>
  <si>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</si>
  <si>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</si>
  <si>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</si>
  <si>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</si>
  <si>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</si>
  <si>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</si>
  <si>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</si>
  <si>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</si>
  <si>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</si>
  <si>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</si>
  <si>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</si>
  <si>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</si>
  <si>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</si>
  <si>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</si>
  <si>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</si>
  <si>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</si>
  <si>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</si>
  <si>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</si>
  <si>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</si>
  <si>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</si>
  <si>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</si>
  <si>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</si>
  <si>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</si>
  <si>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</si>
  <si>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</si>
  <si>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</si>
  <si>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</si>
  <si>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</si>
  <si>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</si>
  <si>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</si>
  <si>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</si>
  <si>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</si>
  <si>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</si>
  <si>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</si>
  <si>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</si>
  <si>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</si>
  <si>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</si>
  <si>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</si>
  <si>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</si>
  <si>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</si>
  <si>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</si>
  <si>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</si>
  <si>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</si>
  <si>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</si>
  <si>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</si>
  <si>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</si>
  <si>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</si>
  <si>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</si>
  <si>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</si>
  <si>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</si>
  <si>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</si>
  <si>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</si>
  <si>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</si>
  <si>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</si>
  <si>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</si>
  <si>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</si>
  <si>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</si>
  <si>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</si>
  <si>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</si>
  <si>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</si>
  <si>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</si>
  <si>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</si>
  <si>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</si>
  <si>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</si>
  <si>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</si>
  <si>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</si>
  <si>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</si>
  <si>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</si>
  <si>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</si>
  <si>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</si>
  <si>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</si>
  <si>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</si>
  <si>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</si>
  <si>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</si>
  <si>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</si>
  <si>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</si>
  <si>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</si>
  <si>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</si>
  <si>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</si>
  <si>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</si>
  <si>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</si>
  <si>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</si>
  <si>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</si>
  <si>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</si>
  <si>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</si>
  <si>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</si>
  <si>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</si>
  <si>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</si>
  <si>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</si>
  <si>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</si>
  <si>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</si>
  <si>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</si>
  <si>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</si>
  <si>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</si>
  <si>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</si>
  <si>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</si>
  <si>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</si>
  <si>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</si>
  <si>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</si>
  <si>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</si>
  <si>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</si>
  <si>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</si>
  <si>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</si>
  <si>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</si>
  <si>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</si>
  <si>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</si>
  <si>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</si>
  <si>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</si>
  <si>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</si>
  <si>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</si>
  <si>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</si>
  <si>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</si>
  <si>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</si>
  <si>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</si>
  <si>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</si>
  <si>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</si>
  <si>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</si>
  <si>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</si>
  <si>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</si>
  <si>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</si>
  <si>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</si>
  <si>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</si>
  <si>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</si>
  <si>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</si>
  <si>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</si>
  <si>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</si>
  <si>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</si>
  <si>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</si>
  <si>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</si>
  <si>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</si>
  <si>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</si>
  <si>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</si>
  <si>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</si>
  <si>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</si>
  <si>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</si>
  <si>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</si>
  <si>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</si>
  <si>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</si>
  <si>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</si>
  <si>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</si>
  <si>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</si>
  <si>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</si>
  <si>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</si>
  <si>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</si>
  <si>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</si>
  <si>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</si>
  <si>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</si>
  <si>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</si>
  <si>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</si>
  <si>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</si>
  <si>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</si>
  <si>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</si>
  <si>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</si>
  <si>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</si>
  <si>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</si>
  <si>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</si>
  <si>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</si>
  <si>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</si>
  <si>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</si>
  <si>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</si>
  <si>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</si>
  <si>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</si>
  <si>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</si>
  <si>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</si>
  <si>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</si>
  <si>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</si>
  <si>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</si>
  <si>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</si>
  <si>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</si>
  <si>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</si>
  <si>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</si>
  <si>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</si>
  <si>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</si>
  <si>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</si>
  <si>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</si>
  <si>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</si>
  <si>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</si>
  <si>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</si>
  <si>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</si>
  <si>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</si>
  <si>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</si>
  <si>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</si>
  <si>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</si>
  <si>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</si>
  <si>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</si>
  <si>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</si>
  <si>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</si>
  <si>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</si>
  <si>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</si>
  <si>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</si>
  <si>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</si>
  <si>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</si>
  <si>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</si>
  <si>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</si>
  <si>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</si>
  <si>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</si>
  <si>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</si>
  <si>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</si>
  <si>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</si>
  <si>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</si>
  <si>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</si>
  <si>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</si>
  <si>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</si>
  <si>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</si>
  <si>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</si>
  <si>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</si>
  <si>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</si>
  <si>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</si>
  <si>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</si>
  <si>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</si>
  <si>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</si>
  <si>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</si>
  <si>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</si>
  <si>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</si>
  <si>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</si>
  <si>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</si>
  <si>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</si>
  <si>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</si>
  <si>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</si>
  <si>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</si>
  <si>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</si>
  <si>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</si>
  <si>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</si>
  <si>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</si>
  <si>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</si>
  <si>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</si>
  <si>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</si>
  <si>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</si>
  <si>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</si>
  <si>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</si>
  <si>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</si>
  <si>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</si>
  <si>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</si>
  <si>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</si>
  <si>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</si>
  <si>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</si>
  <si>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</si>
  <si>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</si>
  <si>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</si>
  <si>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</si>
  <si>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</si>
  <si>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</si>
  <si>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</si>
  <si>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</si>
  <si>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</si>
  <si>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</si>
  <si>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</si>
  <si>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</si>
  <si>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</si>
  <si>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</si>
  <si>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</si>
  <si>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</si>
  <si>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</si>
  <si>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</si>
  <si>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</si>
  <si>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</si>
  <si>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</si>
  <si>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</si>
  <si>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</si>
  <si>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</si>
  <si>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</si>
  <si>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</si>
  <si>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</si>
  <si>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</si>
  <si>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</si>
  <si>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</si>
  <si>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</si>
  <si>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</si>
  <si>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</si>
  <si>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</si>
  <si>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</si>
  <si>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</si>
  <si>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</si>
  <si>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</si>
  <si>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</si>
  <si>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</si>
  <si>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</si>
  <si>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</si>
  <si>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</si>
  <si>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</si>
  <si>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</si>
  <si>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</si>
  <si>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</si>
  <si>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</si>
  <si>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</si>
  <si>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</si>
  <si>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</si>
  <si>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</si>
  <si>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</si>
  <si>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</si>
  <si>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</si>
  <si>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</si>
  <si>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</si>
  <si>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</si>
  <si>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</si>
  <si>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</si>
  <si>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</si>
  <si>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</si>
  <si>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</si>
  <si>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</si>
  <si>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</si>
  <si>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</si>
  <si>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</si>
  <si>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</si>
  <si>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</si>
  <si>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</si>
  <si>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</si>
  <si>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</si>
  <si>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</si>
  <si>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</si>
  <si>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</si>
  <si>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</si>
  <si>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</si>
  <si>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</si>
  <si>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</si>
  <si>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</si>
  <si>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</si>
  <si>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</si>
  <si>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</si>
  <si>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</si>
  <si>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</si>
  <si>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</si>
  <si>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</si>
  <si>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</si>
  <si>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</si>
  <si>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</si>
  <si>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</si>
  <si>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</si>
  <si>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</si>
  <si>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</si>
  <si>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</si>
  <si>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</si>
  <si>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</si>
  <si>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</si>
  <si>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</si>
  <si>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</si>
  <si>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</si>
  <si>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</si>
  <si>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</si>
  <si>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</si>
  <si>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</si>
  <si>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</si>
  <si>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</si>
  <si>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</si>
  <si>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</si>
  <si>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</si>
  <si>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</si>
  <si>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</si>
  <si>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</si>
  <si>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</si>
  <si>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</si>
  <si>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</si>
  <si>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</si>
  <si>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</si>
  <si>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</si>
  <si>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</si>
  <si>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</si>
  <si>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</si>
  <si>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</si>
  <si>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</si>
  <si>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</si>
  <si>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</si>
  <si>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</si>
  <si>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</si>
  <si>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</si>
  <si>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</si>
  <si>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</si>
  <si>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</si>
  <si>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</si>
  <si>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</si>
  <si>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</si>
  <si>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</si>
  <si>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</si>
  <si>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</si>
  <si>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</si>
  <si>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</si>
  <si>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</si>
  <si>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</si>
  <si>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</si>
  <si>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</si>
  <si>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</si>
  <si>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</si>
  <si>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</si>
  <si>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</si>
  <si>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</si>
  <si>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</si>
  <si>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</si>
  <si>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</si>
  <si>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</si>
  <si>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</si>
  <si>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</si>
  <si>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</si>
  <si>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</si>
  <si>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</si>
  <si>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</si>
  <si>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</si>
  <si>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</si>
  <si>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</si>
  <si>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</si>
  <si>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</si>
  <si>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</si>
  <si>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</si>
  <si>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</si>
  <si>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</si>
  <si>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</si>
  <si>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</si>
  <si>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</si>
  <si>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</si>
  <si>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</si>
  <si>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</si>
  <si>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</si>
  <si>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</si>
  <si>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</si>
  <si>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</si>
  <si>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</si>
  <si>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</si>
  <si>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</si>
  <si>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</si>
  <si>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</si>
  <si>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</si>
  <si>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</si>
  <si>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</si>
  <si>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</si>
  <si>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</si>
  <si>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</si>
  <si>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</si>
  <si>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</si>
  <si>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</si>
  <si>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</si>
  <si>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</si>
  <si>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</si>
  <si>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</si>
  <si>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</si>
  <si>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</si>
  <si>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</si>
  <si>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</si>
  <si>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</si>
  <si>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</si>
  <si>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</si>
  <si>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</si>
  <si>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</si>
  <si>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</si>
  <si>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</si>
  <si>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</si>
  <si>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</si>
  <si>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</si>
  <si>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</si>
  <si>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</si>
  <si>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</si>
  <si>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</si>
  <si>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</si>
  <si>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</si>
  <si>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</si>
  <si>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</si>
  <si>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</si>
  <si>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</si>
  <si>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</si>
  <si>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</si>
  <si>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</si>
  <si>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</si>
  <si>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</si>
  <si>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</si>
  <si>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</si>
  <si>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</si>
  <si>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</si>
  <si>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</si>
  <si>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</si>
  <si>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</si>
  <si>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</si>
  <si>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</si>
  <si>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</si>
  <si>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</si>
  <si>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</si>
  <si>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</si>
  <si>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</si>
  <si>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</si>
  <si>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</si>
  <si>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</si>
  <si>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</si>
  <si>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</si>
  <si>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</si>
  <si>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</si>
  <si>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</si>
  <si>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</si>
  <si>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</si>
  <si>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</si>
  <si>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</si>
  <si>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</si>
  <si>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</si>
  <si>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</si>
  <si>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</si>
  <si>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</si>
  <si>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</si>
  <si>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</si>
  <si>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</si>
  <si>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</si>
  <si>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</si>
  <si>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</si>
  <si>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</si>
  <si>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</si>
  <si>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</si>
  <si>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</si>
  <si>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</si>
  <si>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</si>
  <si>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</si>
  <si>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</si>
  <si>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</si>
  <si>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</si>
  <si>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</si>
  <si>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</si>
  <si>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</si>
  <si>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</si>
  <si>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</si>
  <si>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</si>
  <si>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</si>
  <si>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</si>
  <si>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</si>
  <si>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</si>
  <si>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</si>
  <si>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</si>
  <si>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</si>
  <si>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</si>
  <si>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</si>
  <si>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</si>
  <si>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</si>
  <si>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</si>
  <si>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</si>
  <si>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</si>
  <si>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</si>
  <si>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</si>
  <si>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</si>
  <si>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</si>
  <si>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</si>
  <si>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</si>
  <si>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</si>
  <si>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</si>
  <si>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</si>
  <si>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</si>
  <si>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</si>
  <si>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</si>
  <si>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</si>
  <si>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</si>
  <si>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</si>
  <si>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</si>
  <si>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</si>
  <si>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</si>
  <si>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</si>
  <si>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</si>
  <si>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</si>
  <si>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</si>
  <si>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</si>
  <si>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</si>
  <si>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</si>
  <si>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</si>
  <si>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</si>
  <si>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</si>
  <si>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</si>
  <si>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</si>
  <si>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</si>
  <si>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</si>
  <si>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</si>
  <si>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</si>
  <si>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</si>
  <si>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</si>
  <si>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</si>
  <si>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</si>
  <si>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</si>
  <si>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</si>
  <si>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</si>
  <si>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</si>
  <si>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</si>
  <si>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</si>
  <si>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</si>
  <si>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</si>
  <si>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</si>
  <si>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</si>
  <si>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</si>
  <si>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</si>
  <si>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</si>
  <si>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</si>
  <si>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</si>
  <si>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</si>
  <si>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</si>
  <si>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</si>
  <si>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</si>
  <si>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</si>
  <si>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</si>
  <si>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</si>
  <si>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</si>
  <si>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</si>
  <si>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</si>
  <si>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</si>
  <si>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</si>
  <si>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</si>
  <si>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</si>
  <si>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</si>
  <si>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</si>
  <si>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</si>
  <si>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</si>
  <si>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</si>
  <si>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</si>
  <si>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</si>
  <si>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</si>
  <si>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</si>
  <si>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</si>
  <si>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</si>
  <si>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</si>
  <si>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</si>
  <si>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</si>
  <si>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</si>
  <si>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</si>
  <si>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</si>
  <si>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</si>
  <si>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</si>
  <si>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</si>
  <si>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</si>
  <si>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</si>
  <si>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</si>
  <si>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</si>
  <si>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</si>
  <si>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</si>
  <si>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</si>
  <si>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</si>
  <si>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</si>
  <si>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</si>
  <si>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</si>
  <si>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</si>
  <si>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</si>
  <si>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</si>
  <si>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</si>
  <si>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</si>
  <si>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</si>
  <si>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</si>
  <si>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</si>
  <si>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</si>
  <si>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</si>
  <si>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</si>
  <si>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</si>
  <si>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</si>
  <si>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</si>
  <si>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</si>
  <si>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</si>
  <si>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</si>
  <si>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</si>
  <si>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</si>
  <si>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</si>
  <si>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</si>
  <si>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</si>
  <si>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</si>
  <si>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</si>
  <si>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</si>
  <si>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</si>
  <si>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</si>
  <si>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</si>
  <si>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</si>
  <si>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</si>
  <si>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</si>
  <si>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</si>
  <si>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</si>
  <si>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</si>
  <si>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</si>
  <si>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</si>
  <si>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</si>
  <si>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</si>
  <si>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</si>
  <si>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</si>
  <si>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</si>
  <si>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</si>
  <si>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</si>
  <si>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</si>
  <si>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</si>
  <si>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</si>
  <si>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</si>
  <si>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</si>
  <si>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</si>
  <si>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</si>
  <si>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</si>
  <si>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</si>
  <si>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</si>
  <si>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</si>
  <si>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</si>
  <si>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</si>
  <si>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</si>
  <si>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</si>
  <si>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</si>
  <si>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</si>
  <si>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</si>
  <si>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</si>
  <si>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</si>
  <si>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</si>
  <si>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</si>
  <si>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</si>
  <si>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</si>
  <si>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</si>
  <si>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</si>
  <si>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</si>
  <si>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</si>
  <si>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</si>
  <si>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</si>
  <si>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</si>
  <si>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</si>
  <si>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</si>
  <si>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</si>
  <si>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</si>
  <si>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</si>
  <si>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</si>
  <si>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</si>
  <si>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</si>
  <si>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</si>
  <si>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</si>
  <si>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</si>
  <si>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</si>
  <si>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</si>
  <si>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</si>
  <si>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</si>
  <si>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</si>
  <si>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</si>
  <si>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</si>
  <si>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</si>
  <si>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</si>
  <si>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</si>
  <si>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</si>
  <si>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</si>
  <si>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</si>
  <si>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</si>
  <si>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</si>
  <si>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</si>
  <si>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</si>
  <si>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</si>
  <si>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</si>
  <si>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</si>
  <si>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</si>
  <si>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</si>
  <si>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</si>
  <si>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</si>
  <si>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</si>
  <si>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</si>
  <si>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</si>
  <si>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</si>
  <si>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</si>
  <si>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</si>
  <si>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</si>
  <si>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</si>
  <si>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</si>
  <si>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</si>
  <si>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</si>
  <si>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</si>
  <si>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</si>
  <si>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</si>
  <si>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</si>
  <si>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</si>
  <si>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</si>
  <si>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</si>
  <si>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</si>
  <si>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</si>
  <si>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</si>
  <si>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</si>
  <si>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</si>
  <si>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</si>
  <si>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</si>
  <si>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</si>
  <si>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</si>
  <si>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</si>
  <si>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</si>
  <si>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</si>
  <si>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</si>
  <si>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</si>
  <si>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</si>
  <si>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</si>
  <si>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</si>
  <si>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</si>
  <si>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</si>
  <si>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</si>
  <si>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</si>
  <si>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</si>
  <si>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</si>
  <si>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</si>
  <si>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</si>
  <si>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</si>
  <si>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</si>
  <si>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</si>
  <si>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</si>
  <si>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</si>
  <si>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</si>
  <si>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</si>
  <si>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</si>
  <si>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</si>
  <si>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</si>
  <si>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</si>
  <si>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</si>
  <si>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</si>
  <si>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</si>
  <si>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</si>
  <si>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</si>
  <si>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</si>
  <si>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</si>
  <si>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</si>
  <si>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</si>
  <si>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</si>
  <si>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</si>
  <si>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</si>
  <si>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</si>
  <si>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</si>
  <si>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</si>
  <si>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</si>
  <si>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</si>
  <si>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</si>
  <si>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</si>
  <si>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</si>
  <si>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</si>
  <si>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</si>
  <si>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</si>
  <si>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</si>
  <si>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</si>
  <si>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</si>
  <si>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</si>
  <si>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</si>
  <si>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</si>
  <si>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</si>
  <si>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</si>
  <si>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</si>
  <si>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</si>
  <si>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</si>
  <si>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</si>
  <si>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</si>
  <si>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</si>
  <si>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</si>
  <si>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</si>
  <si>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</si>
  <si>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</si>
  <si>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</si>
  <si>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</si>
  <si>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</si>
  <si>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</si>
  <si>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</si>
  <si>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</si>
  <si>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</si>
  <si>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</si>
  <si>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</si>
  <si>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</si>
  <si>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</si>
  <si>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</si>
  <si>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</si>
  <si>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</si>
  <si>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</si>
  <si>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</si>
  <si>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</si>
  <si>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</si>
  <si>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</si>
  <si>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</si>
  <si>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</si>
  <si>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</si>
  <si>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</si>
  <si>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</si>
  <si>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</si>
  <si>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</si>
  <si>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</si>
  <si>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</si>
  <si>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</si>
  <si>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</si>
  <si>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</si>
  <si>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</si>
  <si>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</si>
  <si>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</si>
  <si>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</si>
  <si>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</si>
  <si>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</si>
  <si>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</si>
  <si>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</si>
  <si>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</si>
  <si>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</si>
  <si>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</si>
  <si>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</si>
  <si>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</si>
  <si>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</si>
  <si>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</si>
  <si>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</si>
  <si>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</si>
  <si>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</si>
  <si>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</si>
  <si>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</si>
  <si>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</si>
  <si>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</si>
  <si>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</si>
  <si>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</si>
  <si>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</si>
  <si>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</si>
  <si>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</si>
  <si>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</si>
  <si>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</si>
  <si>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</si>
  <si>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</si>
  <si>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</si>
  <si>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</si>
  <si>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</si>
  <si>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</si>
  <si>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</si>
  <si>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</si>
  <si>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</si>
  <si>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</si>
  <si>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</si>
  <si>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</si>
  <si>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</si>
  <si>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</si>
  <si>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</si>
  <si>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</si>
  <si>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</si>
  <si>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</si>
  <si>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</si>
  <si>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</si>
  <si>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</si>
  <si>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</si>
  <si>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</si>
  <si>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</si>
  <si>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</si>
  <si>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</si>
  <si>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</si>
  <si>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</si>
  <si>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</si>
  <si>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</si>
  <si>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</si>
  <si>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</si>
  <si>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</si>
  <si>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</si>
  <si>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</si>
  <si>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</si>
  <si>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</si>
  <si>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</si>
  <si>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</si>
  <si>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</si>
  <si>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</si>
  <si>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</si>
  <si>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</si>
  <si>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</si>
  <si>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</si>
  <si>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</si>
  <si>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</si>
  <si>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</si>
  <si>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</si>
  <si>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</si>
  <si>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</si>
  <si>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</si>
  <si>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</si>
  <si>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</si>
  <si>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</si>
  <si>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</si>
  <si>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</si>
  <si>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</si>
  <si>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</si>
  <si>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</si>
  <si>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</si>
  <si>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</si>
  <si>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</si>
  <si>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</si>
  <si>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</si>
  <si>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</si>
  <si>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</si>
  <si>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</si>
  <si>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</si>
  <si>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</si>
  <si>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</si>
  <si>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</si>
  <si>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</si>
  <si>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</si>
  <si>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</si>
  <si>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</si>
  <si>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</si>
  <si>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</si>
  <si>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</si>
  <si>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</si>
  <si>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</si>
  <si>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</si>
  <si>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</si>
  <si>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</si>
  <si>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</si>
  <si>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</si>
  <si>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</si>
  <si>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</si>
  <si>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</si>
  <si>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</si>
  <si>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</si>
  <si>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</si>
  <si>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</si>
  <si>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</si>
  <si>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</si>
  <si>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</si>
  <si>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</si>
  <si>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</si>
  <si>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</si>
  <si>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</si>
  <si>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</si>
  <si>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</si>
  <si>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</si>
  <si>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</si>
  <si>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</si>
  <si>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</si>
  <si>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</si>
  <si>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</si>
  <si>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</si>
  <si>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</si>
  <si>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</si>
  <si>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</si>
  <si>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</si>
  <si>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</si>
  <si>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</si>
  <si>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</si>
  <si>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</si>
  <si>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</si>
  <si>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</si>
  <si>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</si>
  <si>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</si>
  <si>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</si>
  <si>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</si>
  <si>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</si>
  <si>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</si>
  <si>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</si>
  <si>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</si>
  <si>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</si>
  <si>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</si>
  <si>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</si>
  <si>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</si>
  <si>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</si>
  <si>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</si>
  <si>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</si>
  <si>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</si>
  <si>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</si>
  <si>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</si>
  <si>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</si>
  <si>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</si>
  <si>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</si>
  <si>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</si>
  <si>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</si>
  <si>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</si>
  <si>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</si>
  <si>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</si>
  <si>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</si>
  <si>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</si>
  <si>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</si>
  <si>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</si>
  <si>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</si>
  <si>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</si>
  <si>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</si>
  <si>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</si>
  <si>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</si>
  <si>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</si>
  <si>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</si>
  <si>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</si>
  <si>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</si>
  <si>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</si>
  <si>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</si>
  <si>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</si>
  <si>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</si>
  <si>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</si>
  <si>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</si>
  <si>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</si>
  <si>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</si>
  <si>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</si>
  <si>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</si>
  <si>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</si>
  <si>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</si>
  <si>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</si>
  <si>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</si>
  <si>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</si>
  <si>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</si>
  <si>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</si>
  <si>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</si>
  <si>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</si>
  <si>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</si>
  <si>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</si>
  <si>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</si>
  <si>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</si>
  <si>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</si>
  <si>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</si>
  <si>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</si>
  <si>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</si>
  <si>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</si>
  <si>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</si>
  <si>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</si>
  <si>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</si>
  <si>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</si>
  <si>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</si>
  <si>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</si>
  <si>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</si>
  <si>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</si>
  <si>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</si>
  <si>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</si>
  <si>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</si>
  <si>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</si>
  <si>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</si>
  <si>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</si>
  <si>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</si>
  <si>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</si>
  <si>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</si>
  <si>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</si>
  <si>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</si>
  <si>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</si>
  <si>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</si>
  <si>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</si>
  <si>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</si>
  <si>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</si>
  <si>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</si>
  <si>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</si>
  <si>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</si>
  <si>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</si>
  <si>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</si>
  <si>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</si>
  <si>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</si>
  <si>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</si>
  <si>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</si>
  <si>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</si>
  <si>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</si>
  <si>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</si>
  <si>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</si>
  <si>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</si>
  <si>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</si>
  <si>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</si>
  <si>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</si>
  <si>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</si>
  <si>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</si>
  <si>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</si>
  <si>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</si>
  <si>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</si>
  <si>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</si>
  <si>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</si>
  <si>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</si>
  <si>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</si>
  <si>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</si>
  <si>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</si>
  <si>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</si>
  <si>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</si>
  <si>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</si>
  <si>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</si>
  <si>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</si>
  <si>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</si>
  <si>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</si>
  <si>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</si>
  <si>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</si>
  <si>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</si>
  <si>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</si>
  <si>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</si>
  <si>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</si>
  <si>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</si>
  <si>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</si>
  <si>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</si>
  <si>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</si>
  <si>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</si>
  <si>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</si>
  <si>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</si>
  <si>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</si>
  <si>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</si>
  <si>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</si>
  <si>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</si>
  <si>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</si>
  <si>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</si>
  <si>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</si>
  <si>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</si>
  <si>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</si>
  <si>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</si>
  <si>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</si>
  <si>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</si>
  <si>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</si>
  <si>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</si>
  <si>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</si>
  <si>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</si>
  <si>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</si>
  <si>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</si>
  <si>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</si>
  <si>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</si>
  <si>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</si>
  <si>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</si>
  <si>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</si>
  <si>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</si>
  <si>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</si>
  <si>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</si>
  <si>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</si>
  <si>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</si>
  <si>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</si>
  <si>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</si>
  <si>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</si>
  <si>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</si>
  <si>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</si>
  <si>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</si>
  <si>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</si>
  <si>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</si>
  <si>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</si>
  <si>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</si>
  <si>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</si>
  <si>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</si>
  <si>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</si>
  <si>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</si>
  <si>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</si>
  <si>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</si>
  <si>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</si>
  <si>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</si>
  <si>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</si>
  <si>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</si>
  <si>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</si>
  <si>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</si>
  <si>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</si>
  <si>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</si>
  <si>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</si>
  <si>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</si>
  <si>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</si>
  <si>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</si>
  <si>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</si>
  <si>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</si>
  <si>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</si>
  <si>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</si>
  <si>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</si>
  <si>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</si>
  <si>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</si>
  <si>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</si>
  <si>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</si>
  <si>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</si>
  <si>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</si>
  <si>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</si>
  <si>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</si>
  <si>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</si>
  <si>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</si>
  <si>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</si>
  <si>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</si>
  <si>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</si>
  <si>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</si>
  <si>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</si>
  <si>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</si>
  <si>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</si>
  <si>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</si>
  <si>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</si>
  <si>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</si>
  <si>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</si>
  <si>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</si>
  <si>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</si>
  <si>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</si>
  <si>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</si>
  <si>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</si>
  <si>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</si>
  <si>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</si>
  <si>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</si>
  <si>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</si>
  <si>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</si>
  <si>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</si>
  <si>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</si>
  <si>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</si>
  <si>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</si>
  <si>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</si>
  <si>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</si>
  <si>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</si>
  <si>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</si>
  <si>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</si>
  <si>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</si>
  <si>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</si>
  <si>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</si>
  <si>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</si>
  <si>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</si>
  <si>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</si>
  <si>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</si>
  <si>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</si>
  <si>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</si>
  <si>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</si>
  <si>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</si>
  <si>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</si>
  <si>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</si>
  <si>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</si>
  <si>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</si>
  <si>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</si>
  <si>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</si>
  <si>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</si>
  <si>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</si>
  <si>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</si>
  <si>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</si>
  <si>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</si>
  <si>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</si>
  <si>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</si>
  <si>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</si>
  <si>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</si>
  <si>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</si>
  <si>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</si>
  <si>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</si>
  <si>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</si>
  <si>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</si>
  <si>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</si>
  <si>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</si>
  <si>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</si>
  <si>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</si>
  <si>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</si>
  <si>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</si>
  <si>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</si>
  <si>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</si>
  <si>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</si>
  <si>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</si>
  <si>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</si>
  <si>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</si>
  <si>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</si>
  <si>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</si>
  <si>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</si>
  <si>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</si>
  <si>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</si>
  <si>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</si>
  <si>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</si>
  <si>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</si>
  <si>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</si>
  <si>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</si>
  <si>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</si>
  <si>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</si>
  <si>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</si>
  <si>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</si>
  <si>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</si>
  <si>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</si>
  <si>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</si>
  <si>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</si>
  <si>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</si>
  <si>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</si>
  <si>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</si>
  <si>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</si>
  <si>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</si>
  <si>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</si>
  <si>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</si>
  <si>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</si>
  <si>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</si>
  <si>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</si>
  <si>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</si>
  <si>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</si>
  <si>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</si>
  <si>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</si>
  <si>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</si>
  <si>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</si>
  <si>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</si>
  <si>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</si>
  <si>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</si>
  <si>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</si>
  <si>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</si>
  <si>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</si>
  <si>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</si>
  <si>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</si>
  <si>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</si>
  <si>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</si>
  <si>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</si>
  <si>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</si>
  <si>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</si>
  <si>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</si>
  <si>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</si>
  <si>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</si>
  <si>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</si>
  <si>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</si>
  <si>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</si>
  <si>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</si>
  <si>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</si>
  <si>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</si>
  <si>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</si>
  <si>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</si>
  <si>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</si>
  <si>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</si>
  <si>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</si>
  <si>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</si>
  <si>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</si>
  <si>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</si>
  <si>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</si>
  <si>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</si>
  <si>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</si>
  <si>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</si>
  <si>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</si>
  <si>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</si>
  <si>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</si>
  <si>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</si>
  <si>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</si>
  <si>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</si>
  <si>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</si>
  <si>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</si>
  <si>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</si>
  <si>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</si>
  <si>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</si>
  <si>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</si>
  <si>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</si>
  <si>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</si>
  <si>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</si>
  <si>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</si>
  <si>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</si>
  <si>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</si>
  <si>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</si>
  <si>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</si>
  <si>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</si>
  <si>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</si>
  <si>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</si>
  <si>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</si>
  <si>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</si>
  <si>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</si>
  <si>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</si>
  <si>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</si>
  <si>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</si>
  <si>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</si>
  <si>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</si>
  <si>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</si>
  <si>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</si>
  <si>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</si>
  <si>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</si>
  <si>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</si>
  <si>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</si>
  <si>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</si>
  <si>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</si>
  <si>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</si>
  <si>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</si>
  <si>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</si>
  <si>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</si>
  <si>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</si>
  <si>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</si>
  <si>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</si>
  <si>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</si>
  <si>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</si>
  <si>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</si>
  <si>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</si>
  <si>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</si>
  <si>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</si>
  <si>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</si>
  <si>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</si>
  <si>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</si>
  <si>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</si>
  <si>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</si>
  <si>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</si>
  <si>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</si>
  <si>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</si>
  <si>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</si>
  <si>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</si>
  <si>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</si>
  <si>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</si>
  <si>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</si>
  <si>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</si>
  <si>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</si>
  <si>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</si>
  <si>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</si>
  <si>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</si>
  <si>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</si>
  <si>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</si>
  <si>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</si>
  <si>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</si>
  <si>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</si>
  <si>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</si>
  <si>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</si>
  <si>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</si>
  <si>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</si>
  <si>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</si>
  <si>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</si>
  <si>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</si>
  <si>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</si>
  <si>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</si>
  <si>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</si>
  <si>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</si>
  <si>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</si>
  <si>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</si>
  <si>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</si>
  <si>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</si>
  <si>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</si>
  <si>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</si>
  <si>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</si>
  <si>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</si>
  <si>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</si>
  <si>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</si>
  <si>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</si>
  <si>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</si>
  <si>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</si>
  <si>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</si>
  <si>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</si>
  <si>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</si>
  <si>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</si>
  <si>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</si>
  <si>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</si>
  <si>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</si>
  <si>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</si>
  <si>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</si>
  <si>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</si>
  <si>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</si>
  <si>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</si>
  <si>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</si>
  <si>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</si>
  <si>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</si>
  <si>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</si>
  <si>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</si>
  <si>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</si>
  <si>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</si>
  <si>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</si>
  <si>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</si>
  <si>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</si>
  <si>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</si>
  <si>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</si>
  <si>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</si>
  <si>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</si>
  <si>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</si>
  <si>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</si>
  <si>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</si>
  <si>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</si>
  <si>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</si>
  <si>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</si>
  <si>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</si>
  <si>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</si>
  <si>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</si>
  <si>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</si>
  <si>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</si>
  <si>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</si>
  <si>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</si>
  <si>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</si>
  <si>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</si>
  <si>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</si>
  <si>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</si>
  <si>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</si>
  <si>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</si>
  <si>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</si>
  <si>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</si>
  <si>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</si>
  <si>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</si>
  <si>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</si>
  <si>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</si>
  <si>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</si>
  <si>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</si>
  <si>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</si>
  <si>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</si>
  <si>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</si>
  <si>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</si>
  <si>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</si>
  <si>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</si>
  <si>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</si>
  <si>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</si>
  <si>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</si>
  <si>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</si>
  <si>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</si>
  <si>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</si>
  <si>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</si>
  <si>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</si>
  <si>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</si>
  <si>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</si>
  <si>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</si>
  <si>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</si>
  <si>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</si>
  <si>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</si>
  <si>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</si>
  <si>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</si>
  <si>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</si>
  <si>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</si>
  <si>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</si>
  <si>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</si>
  <si>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</si>
  <si>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</si>
  <si>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</si>
  <si>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</si>
  <si>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</si>
  <si>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</si>
  <si>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</si>
  <si>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</si>
  <si>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</si>
  <si>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</si>
  <si>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</si>
  <si>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</si>
  <si>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</si>
  <si>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</si>
  <si>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</si>
  <si>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</si>
  <si>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</si>
  <si>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</si>
  <si>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</si>
  <si>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</si>
  <si>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</si>
  <si>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</si>
  <si>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</si>
  <si>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</si>
  <si>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</si>
  <si>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</si>
  <si>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</si>
  <si>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</si>
  <si>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</si>
  <si>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</si>
  <si>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</si>
  <si>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</si>
  <si>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</si>
  <si>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</si>
  <si>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</si>
  <si>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</si>
  <si>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</si>
  <si>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</si>
  <si>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</si>
  <si>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</si>
  <si>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</si>
  <si>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</si>
  <si>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</si>
  <si>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</si>
  <si>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</si>
  <si>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</si>
  <si>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</si>
  <si>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</si>
  <si>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</si>
  <si>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</si>
  <si>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</si>
  <si>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</si>
  <si>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</si>
  <si>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</si>
  <si>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</si>
  <si>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</si>
  <si>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</si>
  <si>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</si>
  <si>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</si>
  <si>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</si>
  <si>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</si>
  <si>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</si>
  <si>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</si>
  <si>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</si>
  <si>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</si>
  <si>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</si>
  <si>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</si>
  <si>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</si>
  <si>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</si>
  <si>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</si>
  <si>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</si>
  <si>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</si>
  <si>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</si>
  <si>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</si>
  <si>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</si>
  <si>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</si>
  <si>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</si>
  <si>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</si>
  <si>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</si>
  <si>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</si>
  <si>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</si>
  <si>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</si>
  <si>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</si>
  <si>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</si>
  <si>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</si>
  <si>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</si>
  <si>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</si>
  <si>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</si>
  <si>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</si>
  <si>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</si>
  <si>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</si>
  <si>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</si>
  <si>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</si>
  <si>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</si>
  <si>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</si>
  <si>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</si>
  <si>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</si>
  <si>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</si>
  <si>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</si>
  <si>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</si>
  <si>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</si>
  <si>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</si>
  <si>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</si>
  <si>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</si>
  <si>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</si>
  <si>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</si>
  <si>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</si>
  <si>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</si>
  <si>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</si>
  <si>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</si>
  <si>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</si>
  <si>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</si>
  <si>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</si>
  <si>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</si>
  <si>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</si>
  <si>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</si>
  <si>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</si>
  <si>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</si>
  <si>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</si>
  <si>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</si>
  <si>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</si>
  <si>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</si>
  <si>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</si>
  <si>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</si>
  <si>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</si>
  <si>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</si>
  <si>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</si>
  <si>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</si>
  <si>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</si>
  <si>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</si>
  <si>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</si>
  <si>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</si>
  <si>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</si>
  <si>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</si>
  <si>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</si>
  <si>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</si>
  <si>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</si>
  <si>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</si>
  <si>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</si>
  <si>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</si>
  <si>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</si>
  <si>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</si>
  <si>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</si>
  <si>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</si>
  <si>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</si>
  <si>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</si>
  <si>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</si>
  <si>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</si>
  <si>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</si>
  <si>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</si>
  <si>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</si>
  <si>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</si>
  <si>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</si>
  <si>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</si>
  <si>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</si>
  <si>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</si>
  <si>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</si>
  <si>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</si>
  <si>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</si>
  <si>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</si>
  <si>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</si>
  <si>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</si>
  <si>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</si>
  <si>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</si>
  <si>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</si>
  <si>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</si>
  <si>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</si>
  <si>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</si>
  <si>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</si>
  <si>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</si>
  <si>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</si>
  <si>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</si>
  <si>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</si>
  <si>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</si>
  <si>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</si>
  <si>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</si>
  <si>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</si>
  <si>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</si>
  <si>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</si>
  <si>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</si>
  <si>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</si>
  <si>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</si>
  <si>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</si>
  <si>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</si>
  <si>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</si>
  <si>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</si>
  <si>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</si>
  <si>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</si>
  <si>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</si>
  <si>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</si>
  <si>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</si>
  <si>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</si>
  <si>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</si>
  <si>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</si>
  <si>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</si>
  <si>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</si>
  <si>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</si>
  <si>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</si>
  <si>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</si>
  <si>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</si>
  <si>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</si>
  <si>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</si>
  <si>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</si>
  <si>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</si>
  <si>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</si>
  <si>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</si>
  <si>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</si>
  <si>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</si>
  <si>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</si>
  <si>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</si>
  <si>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</si>
  <si>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</si>
  <si>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</si>
  <si>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</si>
  <si>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</si>
  <si>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</si>
  <si>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</si>
  <si>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</si>
  <si>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</si>
  <si>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</si>
  <si>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</si>
  <si>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</si>
  <si>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</si>
  <si>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</si>
  <si>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</si>
  <si>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</si>
  <si>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</si>
  <si>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</si>
  <si>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</si>
  <si>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</si>
  <si>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</si>
  <si>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</si>
  <si>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</si>
  <si>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</si>
  <si>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</si>
  <si>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</si>
  <si>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</si>
  <si>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</si>
  <si>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</si>
  <si>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</si>
  <si>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</si>
  <si>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</si>
  <si>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</si>
  <si>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</si>
  <si>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</si>
  <si>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</si>
  <si>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</si>
  <si>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</si>
  <si>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</si>
  <si>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</si>
  <si>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</si>
  <si>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</si>
  <si>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</si>
  <si>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</si>
  <si>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</si>
  <si>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</si>
  <si>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</si>
  <si>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</si>
  <si>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</si>
  <si>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</si>
  <si>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</si>
  <si>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</si>
  <si>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</si>
  <si>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</si>
  <si>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</si>
  <si>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</si>
  <si>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</si>
  <si>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</si>
  <si>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</si>
  <si>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</si>
  <si>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</si>
  <si>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</si>
  <si>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</si>
  <si>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</si>
  <si>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</si>
  <si>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</si>
  <si>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</si>
  <si>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</si>
  <si>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</si>
  <si>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</si>
  <si>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</si>
  <si>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</si>
  <si>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</si>
  <si>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</si>
  <si>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</si>
  <si>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</si>
  <si>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</si>
  <si>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</si>
  <si>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</si>
  <si>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</si>
  <si>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</si>
  <si>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</si>
  <si>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</si>
  <si>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</si>
  <si>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</si>
  <si>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</si>
  <si>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</si>
  <si>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</si>
  <si>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</si>
  <si>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</si>
  <si>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</si>
  <si>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</si>
  <si>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</si>
  <si>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</si>
  <si>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</si>
  <si>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</si>
  <si>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</si>
  <si>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</si>
  <si>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</si>
  <si>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</si>
  <si>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</si>
  <si>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</si>
  <si>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</si>
  <si>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</si>
  <si>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</si>
  <si>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</si>
  <si>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</si>
  <si>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</si>
  <si>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</si>
  <si>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</si>
  <si>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</si>
  <si>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</si>
  <si>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</si>
  <si>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</si>
  <si>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</si>
  <si>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</si>
  <si>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</si>
  <si>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</si>
  <si>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</si>
  <si>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</si>
  <si>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</si>
  <si>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</si>
  <si>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</si>
  <si>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</si>
  <si>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</si>
  <si>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</si>
  <si>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</si>
  <si>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</si>
  <si>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</si>
  <si>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</si>
  <si>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</si>
  <si>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</si>
  <si>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</si>
  <si>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</si>
  <si>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</si>
  <si>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</si>
  <si>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</si>
  <si>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</si>
  <si>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</si>
  <si>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</si>
  <si>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</si>
  <si>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</si>
  <si>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</si>
  <si>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</si>
  <si>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</si>
  <si>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</si>
  <si>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</si>
  <si>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</si>
  <si>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</si>
  <si>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</si>
  <si>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</si>
  <si>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</si>
  <si>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</si>
  <si>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</si>
  <si>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</si>
  <si>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</si>
  <si>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</si>
  <si>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</si>
  <si>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</si>
  <si>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</si>
  <si>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</si>
  <si>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</si>
  <si>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</si>
  <si>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</si>
  <si>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</si>
  <si>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</si>
  <si>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</si>
  <si>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</si>
  <si>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</si>
  <si>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</si>
  <si>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</si>
  <si>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</si>
  <si>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</si>
  <si>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</si>
  <si>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</si>
  <si>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</si>
  <si>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</si>
  <si>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</si>
  <si>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</si>
  <si>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</si>
  <si>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</si>
  <si>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</si>
  <si>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</si>
  <si>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</si>
  <si>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</si>
  <si>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</si>
  <si>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</si>
  <si>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</si>
  <si>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</si>
  <si>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</si>
  <si>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</si>
  <si>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</si>
  <si>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</si>
  <si>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</si>
  <si>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</si>
  <si>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</si>
  <si>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</si>
  <si>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</si>
  <si>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</si>
  <si>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</si>
  <si>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</si>
  <si>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</si>
  <si>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</si>
  <si>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</si>
  <si>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</si>
  <si>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</si>
  <si>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</si>
  <si>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</si>
  <si>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</si>
  <si>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</si>
  <si>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</si>
  <si>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</si>
  <si>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</si>
  <si>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</si>
  <si>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</si>
  <si>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</si>
  <si>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</si>
  <si>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</si>
  <si>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</si>
  <si>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</si>
  <si>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</si>
  <si>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</si>
  <si>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</si>
  <si>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</si>
  <si>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</si>
  <si>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</si>
  <si>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</si>
  <si>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</si>
  <si>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</si>
  <si>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</si>
  <si>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</si>
  <si>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</si>
  <si>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</si>
  <si>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</si>
  <si>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</si>
  <si>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</si>
  <si>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</si>
  <si>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</si>
  <si>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</si>
  <si>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</si>
  <si>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</si>
  <si>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</si>
  <si>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</si>
  <si>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</si>
  <si>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</si>
  <si>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</si>
  <si>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</si>
  <si>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</si>
  <si>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</si>
  <si>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</si>
  <si>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</si>
  <si>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</si>
  <si>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</si>
  <si>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</si>
  <si>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</si>
  <si>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</si>
  <si>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</si>
  <si>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</si>
  <si>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</si>
  <si>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</si>
  <si>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</si>
  <si>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</si>
  <si>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</si>
  <si>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</si>
  <si>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</si>
  <si>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</si>
  <si>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</si>
  <si>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</si>
  <si>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</si>
  <si>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</si>
  <si>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</si>
  <si>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</si>
  <si>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</si>
  <si>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</si>
  <si>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</si>
  <si>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</si>
  <si>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</si>
  <si>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</si>
  <si>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</si>
  <si>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</si>
  <si>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</si>
  <si>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</si>
  <si>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</si>
  <si>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</si>
  <si>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</si>
  <si>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</si>
  <si>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</si>
  <si>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</si>
  <si>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</si>
  <si>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</si>
  <si>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</si>
  <si>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</si>
  <si>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</si>
  <si>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</si>
  <si>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</si>
  <si>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</si>
  <si>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</si>
  <si>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</si>
  <si>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</si>
  <si>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</si>
  <si>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</si>
  <si>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</si>
  <si>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</si>
  <si>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</si>
  <si>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</si>
  <si>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</si>
  <si>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</si>
  <si>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</si>
  <si>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</si>
  <si>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</si>
  <si>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</si>
  <si>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</si>
  <si>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</si>
  <si>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</si>
  <si>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</si>
  <si>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</si>
  <si>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</si>
  <si>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</si>
  <si>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</si>
  <si>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</si>
  <si>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</si>
  <si>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</si>
  <si>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</si>
  <si>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</si>
  <si>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</si>
  <si>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</si>
  <si>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</si>
  <si>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</si>
  <si>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</si>
  <si>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</si>
  <si>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</si>
  <si>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</si>
  <si>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</si>
  <si>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</si>
  <si>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</si>
  <si>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</si>
  <si>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</si>
  <si>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</si>
  <si>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</si>
  <si>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</si>
  <si>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</si>
  <si>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</si>
  <si>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</si>
  <si>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</si>
  <si>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</si>
  <si>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</si>
  <si>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</si>
  <si>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</si>
  <si>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</si>
  <si>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</si>
  <si>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</si>
  <si>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</si>
  <si>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</si>
  <si>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</si>
  <si>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</si>
  <si>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</si>
  <si>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</si>
  <si>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</si>
  <si>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</si>
  <si>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</si>
  <si>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</si>
  <si>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</si>
  <si>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</si>
  <si>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</si>
  <si>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</si>
  <si>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</si>
  <si>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</si>
  <si>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</si>
  <si>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</si>
  <si>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</si>
  <si>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</si>
  <si>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</si>
  <si>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</si>
  <si>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</si>
  <si>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</si>
  <si>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</si>
  <si>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</si>
  <si>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</si>
  <si>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</si>
  <si>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</si>
  <si>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</si>
  <si>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</si>
  <si>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</si>
  <si>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</si>
  <si>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</si>
  <si>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</si>
  <si>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</si>
  <si>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</si>
  <si>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</si>
  <si>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</si>
  <si>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</si>
  <si>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</si>
  <si>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</si>
  <si>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</si>
  <si>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</si>
  <si>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</si>
  <si>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</si>
  <si>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</si>
  <si>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</si>
  <si>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</si>
  <si>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</si>
  <si>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</si>
  <si>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</si>
  <si>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</si>
  <si>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</si>
  <si>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</si>
  <si>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</si>
  <si>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</si>
  <si>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</si>
  <si>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</si>
  <si>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</si>
  <si>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</si>
  <si>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</si>
  <si>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</si>
  <si>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</si>
  <si>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</si>
  <si>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</si>
  <si>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</si>
  <si>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</si>
  <si>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</si>
  <si>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</si>
  <si>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</si>
  <si>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</si>
  <si>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</si>
  <si>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</si>
  <si>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</si>
  <si>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</si>
  <si>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</si>
  <si>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</si>
  <si>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</si>
  <si>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</si>
  <si>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</si>
  <si>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</si>
  <si>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</si>
  <si>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</si>
  <si>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</si>
  <si>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</si>
  <si>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</si>
  <si>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</si>
  <si>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</si>
  <si>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</si>
  <si>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</si>
  <si>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</si>
  <si>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</si>
  <si>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</si>
  <si>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</si>
  <si>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</si>
  <si>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</si>
  <si>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</si>
  <si>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</si>
  <si>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</si>
  <si>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</si>
  <si>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</si>
  <si>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</si>
  <si>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</si>
  <si>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</si>
  <si>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</si>
  <si>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</si>
  <si>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</si>
  <si>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</si>
  <si>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</si>
  <si>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</si>
  <si>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</si>
  <si>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</si>
  <si>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</si>
  <si>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</si>
  <si>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</si>
  <si>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</si>
  <si>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</si>
  <si>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</si>
  <si>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</si>
  <si>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</si>
  <si>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</si>
  <si>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</si>
  <si>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</si>
  <si>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</si>
  <si>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</si>
  <si>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</si>
  <si>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</si>
  <si>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</si>
  <si>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</si>
  <si>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</si>
  <si>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</si>
  <si>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</si>
  <si>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</si>
  <si>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</si>
  <si>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</si>
  <si>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</si>
  <si>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</si>
  <si>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</si>
  <si>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</si>
  <si>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</si>
  <si>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</si>
  <si>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</si>
  <si>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</si>
  <si>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</si>
  <si>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</si>
  <si>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</si>
  <si>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</si>
  <si>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</si>
  <si>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</si>
  <si>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</si>
  <si>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</si>
  <si>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</si>
  <si>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</si>
  <si>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</si>
  <si>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</si>
  <si>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</si>
  <si>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</si>
  <si>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</si>
  <si>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</si>
  <si>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</si>
  <si>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</si>
  <si>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</si>
  <si>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</si>
  <si>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</si>
  <si>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</si>
  <si>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</si>
  <si>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</si>
  <si>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</si>
  <si>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</si>
  <si>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</si>
  <si>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</si>
  <si>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</si>
  <si>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</si>
  <si>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</si>
  <si>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</si>
  <si>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</si>
  <si>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</si>
  <si>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</si>
  <si>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</si>
  <si>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</si>
  <si>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</si>
  <si>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</si>
  <si>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</si>
  <si>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</si>
  <si>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</si>
  <si>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</si>
  <si>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</si>
  <si>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</si>
  <si>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</si>
  <si>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</si>
  <si>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</si>
  <si>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</si>
  <si>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</si>
  <si>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</si>
  <si>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</si>
  <si>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</si>
  <si>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</si>
  <si>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</si>
  <si>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</si>
  <si>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</si>
  <si>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</si>
  <si>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</si>
  <si>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</si>
  <si>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</si>
  <si>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</si>
  <si>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</si>
  <si>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</si>
  <si>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</si>
  <si>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</si>
  <si>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</si>
  <si>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</si>
  <si>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</si>
  <si>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</si>
  <si>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</si>
  <si>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</si>
  <si>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</si>
  <si>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</si>
  <si>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</si>
  <si>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</si>
  <si>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</si>
  <si>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</si>
  <si>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</si>
  <si>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</si>
  <si>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</si>
  <si>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</si>
  <si>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</si>
  <si>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</si>
  <si>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</si>
  <si>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</si>
  <si>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</si>
  <si>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</si>
  <si>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</si>
  <si>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</si>
  <si>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</si>
  <si>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</si>
  <si>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</si>
  <si>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</si>
  <si>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</si>
  <si>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</si>
  <si>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</si>
  <si>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</si>
  <si>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</si>
  <si>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</si>
  <si>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</si>
  <si>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</si>
  <si>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</si>
  <si>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</si>
  <si>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</si>
  <si>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</si>
  <si>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</si>
  <si>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</si>
  <si>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</si>
  <si>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</si>
  <si>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</si>
  <si>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</si>
  <si>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</si>
  <si>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</si>
  <si>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</si>
  <si>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</si>
  <si>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</si>
  <si>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</si>
  <si>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</si>
  <si>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</si>
  <si>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</si>
  <si>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</si>
  <si>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</si>
  <si>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</si>
  <si>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</si>
  <si>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</si>
  <si>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</si>
  <si>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</si>
  <si>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</si>
  <si>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</si>
  <si>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</si>
  <si>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</si>
  <si>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</si>
  <si>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</si>
  <si>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</si>
  <si>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</si>
  <si>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</si>
  <si>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</si>
  <si>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</si>
  <si>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</si>
  <si>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</si>
  <si>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</si>
  <si>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</si>
  <si>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</si>
  <si>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</si>
  <si>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</si>
  <si>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</si>
  <si>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</si>
  <si>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</si>
  <si>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</si>
  <si>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</si>
  <si>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</si>
  <si>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</si>
  <si>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</si>
  <si>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</si>
  <si>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</si>
  <si>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</si>
  <si>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</si>
  <si>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</si>
  <si>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</si>
  <si>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</si>
  <si>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</si>
  <si>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</si>
  <si>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</si>
  <si>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</si>
  <si>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</si>
  <si>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</si>
  <si>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</si>
  <si>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</si>
  <si>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</si>
  <si>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</si>
  <si>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</si>
  <si>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</si>
  <si>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</si>
  <si>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</si>
  <si>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</si>
  <si>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</si>
  <si>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</si>
  <si>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</si>
  <si>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</si>
  <si>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</si>
  <si>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</si>
  <si>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</si>
  <si>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</si>
  <si>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</si>
  <si>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</si>
  <si>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</si>
  <si>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</si>
  <si>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</si>
  <si>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</si>
  <si>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</si>
  <si>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</si>
  <si>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</si>
  <si>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</si>
  <si>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</si>
  <si>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</si>
  <si>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</si>
  <si>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</si>
  <si>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</si>
  <si>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</si>
  <si>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</si>
  <si>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</si>
  <si>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</si>
  <si>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</si>
  <si>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</si>
  <si>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</si>
  <si>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</si>
  <si>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</si>
  <si>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</si>
  <si>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</si>
  <si>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</si>
  <si>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</si>
  <si>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</si>
  <si>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</si>
  <si>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</si>
  <si>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</si>
  <si>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</si>
  <si>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</si>
  <si>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</si>
  <si>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</si>
  <si>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</si>
  <si>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</si>
  <si>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</si>
  <si>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</si>
  <si>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</si>
  <si>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</si>
  <si>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</si>
  <si>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</si>
  <si>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</si>
  <si>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</si>
  <si>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</si>
  <si>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</si>
  <si>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</si>
  <si>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</si>
  <si>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</si>
  <si>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</si>
  <si>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</si>
  <si>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</si>
  <si>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</si>
  <si>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</si>
  <si>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</si>
  <si>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</si>
  <si>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</si>
  <si>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</si>
  <si>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</si>
  <si>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</si>
  <si>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</si>
  <si>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</si>
  <si>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</si>
  <si>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</si>
  <si>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</si>
  <si>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</si>
  <si>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</si>
  <si>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</si>
  <si>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</si>
  <si>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</si>
  <si>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</si>
  <si>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</si>
  <si>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</si>
  <si>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</si>
  <si>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</si>
  <si>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</si>
  <si>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</si>
  <si>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</si>
  <si>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</si>
  <si>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</si>
  <si>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</si>
  <si>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</si>
  <si>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</si>
  <si>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</si>
  <si>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</si>
  <si>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</si>
  <si>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</si>
  <si>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</si>
  <si>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</si>
  <si>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</si>
  <si>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</si>
  <si>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</si>
  <si>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</si>
  <si>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</si>
  <si>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</si>
  <si>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</si>
  <si>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</si>
  <si>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</si>
  <si>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</si>
  <si>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</si>
  <si>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</si>
  <si>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</si>
  <si>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</si>
  <si>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</si>
  <si>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</si>
  <si>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</si>
  <si>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</si>
  <si>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</si>
  <si>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</si>
  <si>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</si>
  <si>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</si>
  <si>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</si>
  <si>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</si>
  <si>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</si>
  <si>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</si>
  <si>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</si>
  <si>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</si>
  <si>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</si>
  <si>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</si>
  <si>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</si>
  <si>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</si>
  <si>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</si>
  <si>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</si>
  <si>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</si>
  <si>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</si>
  <si>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</si>
  <si>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</si>
  <si>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</si>
  <si>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</si>
  <si>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</si>
  <si>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</si>
  <si>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</si>
  <si>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</si>
  <si>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</si>
  <si>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</si>
  <si>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</si>
  <si>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</si>
  <si>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</si>
  <si>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</si>
  <si>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</si>
  <si>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</si>
  <si>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</si>
  <si>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</si>
  <si>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</si>
  <si>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</si>
  <si>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</si>
  <si>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</si>
  <si>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</si>
  <si>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</si>
  <si>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</si>
  <si>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</si>
  <si>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</si>
  <si>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</si>
  <si>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</si>
  <si>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</si>
  <si>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</si>
  <si>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</si>
  <si>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</si>
  <si>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</si>
  <si>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</si>
  <si>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</si>
  <si>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</si>
  <si>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</si>
  <si>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</si>
  <si>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</si>
  <si>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</si>
  <si>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</si>
  <si>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</si>
  <si>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</si>
  <si>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</si>
  <si>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</si>
  <si>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</si>
  <si>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</si>
  <si>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</si>
  <si>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</si>
  <si>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</si>
  <si>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</si>
  <si>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</si>
  <si>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</si>
  <si>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</si>
  <si>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</si>
  <si>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</si>
  <si>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</si>
  <si>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</si>
  <si>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</si>
  <si>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</si>
  <si>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</si>
  <si>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</si>
  <si>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</si>
  <si>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</si>
  <si>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</si>
  <si>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</si>
  <si>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</si>
  <si>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</si>
  <si>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</si>
  <si>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</si>
  <si>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</si>
  <si>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</si>
  <si>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</si>
  <si>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</si>
  <si>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</si>
  <si>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</si>
  <si>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</si>
  <si>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</si>
  <si>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</si>
  <si>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</si>
  <si>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</si>
  <si>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</si>
  <si>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</si>
  <si>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</si>
  <si>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</si>
  <si>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</si>
  <si>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</si>
  <si>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</si>
  <si>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</si>
  <si>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</si>
  <si>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</si>
  <si>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</si>
  <si>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</si>
  <si>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</si>
  <si>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</si>
  <si>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</si>
  <si>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</si>
  <si>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</si>
  <si>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</si>
  <si>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</si>
  <si>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</si>
  <si>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</si>
  <si>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</si>
  <si>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</si>
  <si>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</si>
  <si>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</si>
  <si>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</si>
  <si>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</si>
  <si>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</si>
  <si>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</si>
  <si>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</si>
  <si>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</si>
  <si>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</si>
  <si>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</si>
  <si>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</si>
  <si>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</si>
  <si>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</si>
  <si>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</si>
  <si>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</si>
  <si>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</si>
  <si>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</si>
  <si>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</si>
  <si>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</si>
  <si>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</si>
  <si>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</si>
  <si>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</si>
  <si>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</si>
  <si>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</si>
  <si>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</si>
  <si>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</si>
  <si>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</si>
  <si>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</si>
  <si>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</si>
  <si>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</si>
  <si>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</si>
  <si>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</si>
  <si>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</si>
  <si>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</si>
  <si>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</si>
  <si>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</si>
  <si>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</si>
  <si>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</si>
  <si>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</si>
  <si>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</si>
  <si>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</si>
  <si>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</si>
  <si>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</si>
  <si>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</si>
  <si>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</si>
  <si>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</si>
  <si>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</si>
  <si>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</si>
  <si>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</si>
  <si>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</si>
  <si>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</si>
  <si>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</si>
  <si>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</si>
  <si>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</si>
  <si>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</si>
  <si>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</si>
  <si>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</si>
  <si>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</si>
  <si>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</si>
  <si>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</si>
  <si>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</si>
  <si>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</si>
  <si>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</si>
  <si>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</si>
  <si>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</si>
  <si>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</si>
  <si>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</si>
  <si>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</si>
  <si>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</si>
  <si>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</si>
  <si>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</si>
  <si>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</si>
  <si>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</si>
  <si>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</si>
  <si>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</si>
  <si>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</si>
  <si>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</si>
  <si>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</si>
  <si>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</si>
  <si>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</si>
  <si>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</si>
  <si>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</si>
  <si>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</si>
  <si>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</si>
  <si>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</si>
  <si>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</si>
  <si>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</si>
  <si>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</si>
  <si>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</si>
  <si>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</si>
  <si>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</si>
  <si>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</si>
  <si>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</si>
  <si>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</si>
  <si>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</si>
  <si>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</si>
  <si>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</si>
  <si>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</si>
  <si>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</si>
  <si>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</si>
  <si>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</si>
  <si>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</si>
  <si>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</si>
  <si>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</si>
  <si>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</si>
  <si>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</si>
  <si>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</si>
  <si>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</si>
  <si>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</si>
  <si>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</si>
  <si>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</si>
  <si>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</si>
  <si>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</si>
  <si>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</si>
  <si>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</si>
  <si>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</si>
  <si>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</si>
  <si>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</si>
  <si>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</si>
  <si>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</si>
  <si>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</si>
  <si>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</si>
  <si>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</si>
  <si>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</si>
  <si>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</si>
  <si>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</si>
  <si>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</si>
  <si>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</si>
  <si>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</si>
  <si>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</si>
  <si>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</si>
  <si>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</si>
  <si>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</si>
  <si>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</si>
  <si>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</si>
  <si>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</si>
  <si>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</si>
  <si>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</si>
  <si>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</si>
  <si>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</si>
  <si>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</si>
  <si>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</si>
  <si>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</si>
  <si>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</si>
  <si>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</si>
  <si>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</si>
  <si>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</si>
  <si>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</si>
  <si>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</si>
  <si>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</si>
  <si>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</si>
  <si>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</si>
  <si>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</si>
  <si>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</si>
  <si>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</si>
  <si>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</si>
  <si>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</si>
  <si>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</si>
  <si>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</si>
  <si>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</si>
  <si>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</si>
  <si>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</si>
  <si>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</si>
  <si>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</si>
  <si>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</si>
  <si>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</si>
  <si>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</si>
  <si>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</si>
  <si>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</si>
  <si>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</si>
  <si>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</si>
  <si>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</si>
  <si>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</si>
  <si>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</si>
  <si>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</si>
  <si>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</si>
  <si>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</si>
  <si>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</si>
  <si>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</si>
  <si>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</si>
  <si>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</si>
  <si>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</si>
  <si>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</si>
  <si>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</si>
  <si>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</si>
  <si>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</si>
  <si>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</si>
  <si>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</si>
  <si>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</si>
  <si>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</si>
  <si>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</si>
  <si>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</si>
  <si>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</si>
  <si>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</si>
  <si>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</si>
  <si>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</si>
  <si>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</si>
  <si>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</si>
  <si>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</si>
  <si>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</si>
  <si>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</si>
  <si>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</si>
  <si>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</si>
  <si>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</si>
  <si>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</si>
  <si>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</si>
  <si>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</si>
  <si>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</si>
  <si>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</si>
  <si>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</si>
  <si>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</si>
  <si>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</si>
  <si>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</si>
  <si>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</si>
  <si>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</si>
  <si>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</si>
  <si>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</si>
  <si>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</si>
  <si>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</si>
  <si>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</si>
  <si>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</si>
  <si>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</si>
  <si>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</si>
  <si>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</si>
  <si>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</si>
  <si>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</si>
  <si>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</si>
  <si>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</si>
  <si>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</si>
  <si>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</si>
  <si>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</si>
  <si>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</si>
  <si>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</si>
  <si>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</si>
  <si>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</si>
  <si>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</si>
  <si>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</si>
  <si>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</si>
  <si>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</si>
  <si>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</si>
  <si>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</si>
  <si>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</si>
  <si>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</si>
  <si>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</si>
  <si>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</si>
  <si>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</si>
  <si>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</si>
  <si>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</si>
  <si>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</si>
  <si>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</si>
  <si>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</si>
  <si>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</si>
  <si>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</si>
  <si>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</si>
  <si>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</si>
  <si>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</si>
  <si>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</si>
  <si>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</si>
  <si>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</si>
  <si>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</si>
  <si>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</si>
  <si>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</si>
  <si>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</si>
  <si>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</si>
  <si>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</si>
  <si>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</si>
  <si>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</si>
  <si>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</si>
  <si>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</si>
  <si>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</si>
  <si>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</si>
  <si>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</si>
  <si>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</si>
  <si>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</si>
  <si>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</si>
  <si>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</si>
  <si>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</si>
  <si>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</si>
  <si>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</si>
  <si>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</si>
  <si>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</si>
  <si>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</si>
  <si>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</si>
  <si>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</si>
  <si>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</si>
  <si>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</si>
  <si>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</si>
  <si>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</si>
  <si>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</si>
  <si>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</si>
  <si>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</si>
  <si>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</si>
  <si>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</si>
  <si>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</si>
  <si>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</si>
  <si>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</si>
  <si>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</si>
  <si>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</si>
  <si>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</si>
  <si>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</si>
  <si>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</si>
  <si>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</si>
  <si>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</si>
  <si>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</si>
  <si>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</si>
  <si>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</si>
  <si>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</si>
  <si>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</si>
  <si>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</si>
  <si>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</si>
  <si>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</si>
  <si>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</si>
  <si>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</si>
  <si>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</si>
  <si>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</si>
  <si>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</si>
  <si>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</si>
  <si>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</si>
  <si>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</si>
  <si>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</si>
  <si>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</si>
  <si>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</si>
  <si>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</si>
  <si>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</si>
  <si>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</si>
  <si>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</si>
  <si>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</si>
  <si>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</si>
  <si>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</si>
  <si>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</si>
  <si>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</si>
  <si>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</si>
  <si>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</si>
  <si>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</si>
  <si>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</si>
  <si>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</si>
  <si>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</si>
  <si>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</si>
  <si>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</si>
  <si>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</si>
  <si>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</si>
  <si>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</si>
  <si>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</si>
  <si>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</si>
  <si>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</si>
  <si>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</si>
  <si>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</si>
  <si>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</si>
  <si>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</si>
  <si>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</si>
  <si>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</si>
  <si>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</si>
  <si>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</si>
  <si>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</si>
  <si>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</si>
  <si>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</si>
  <si>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</si>
  <si>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</si>
  <si>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</si>
  <si>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</si>
  <si>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</si>
  <si>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</si>
  <si>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</si>
  <si>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</si>
  <si>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</si>
  <si>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</si>
  <si>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</si>
  <si>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</si>
  <si>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</si>
  <si>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</si>
  <si>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</si>
  <si>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</si>
  <si>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</si>
  <si>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</si>
  <si>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</si>
  <si>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</si>
  <si>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</si>
  <si>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</si>
  <si>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</si>
  <si>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</si>
  <si>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</si>
  <si>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</si>
  <si>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</si>
  <si>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</si>
  <si>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</si>
  <si>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</si>
  <si>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</si>
  <si>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</si>
  <si>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</si>
  <si>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</si>
  <si>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</si>
  <si>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</si>
  <si>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</si>
  <si>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</si>
  <si>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</si>
  <si>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</si>
  <si>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</si>
  <si>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</si>
  <si>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</si>
  <si>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</si>
  <si>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</si>
  <si>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</si>
  <si>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</si>
  <si>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</si>
  <si>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</si>
  <si>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</si>
  <si>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</si>
  <si>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</si>
  <si>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</si>
  <si>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</si>
  <si>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</si>
  <si>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</si>
  <si>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</si>
  <si>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</si>
  <si>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</si>
  <si>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</si>
  <si>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</si>
  <si>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</si>
  <si>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</si>
  <si>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</si>
  <si>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</si>
  <si>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</si>
  <si>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</si>
  <si>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</si>
  <si>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</si>
  <si>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</si>
  <si>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</si>
  <si>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</si>
  <si>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</si>
  <si>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</si>
  <si>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</si>
  <si>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</si>
  <si>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</si>
  <si>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</si>
  <si>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</si>
  <si>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</si>
  <si>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</si>
  <si>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</si>
  <si>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</si>
  <si>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</si>
  <si>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</si>
  <si>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</si>
  <si>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</si>
  <si>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</si>
  <si>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</si>
  <si>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</si>
  <si>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</si>
  <si>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</si>
  <si>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</si>
  <si>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</si>
  <si>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</si>
  <si>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</si>
  <si>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</si>
  <si>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</si>
  <si>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</si>
  <si>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</si>
  <si>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</si>
  <si>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</si>
  <si>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</si>
  <si>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</si>
  <si>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</si>
  <si>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</si>
  <si>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</si>
  <si>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</si>
  <si>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</si>
  <si>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</si>
  <si>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</si>
  <si>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</si>
  <si>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</si>
  <si>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</si>
  <si>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</si>
  <si>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</si>
  <si>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</si>
  <si>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</si>
  <si>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</si>
  <si>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</si>
  <si>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</si>
  <si>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</si>
  <si>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</si>
  <si>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</si>
  <si>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</si>
  <si>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</si>
  <si>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</si>
  <si>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</si>
  <si>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</si>
  <si>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</si>
  <si>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</si>
  <si>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</si>
  <si>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</si>
  <si>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</si>
  <si>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</si>
  <si>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</si>
  <si>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</si>
  <si>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</si>
  <si>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</si>
  <si>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</si>
  <si>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</si>
  <si>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</si>
  <si>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</si>
  <si>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</si>
  <si>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</si>
  <si>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</si>
  <si>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</si>
  <si>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</si>
  <si>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</si>
  <si>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</si>
  <si>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</si>
  <si>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</si>
  <si>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</si>
  <si>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</si>
  <si>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</si>
  <si>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</si>
  <si>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</si>
  <si>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</si>
  <si>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</si>
  <si>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</si>
  <si>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</si>
  <si>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</si>
  <si>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</si>
  <si>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</si>
  <si>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</si>
  <si>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</si>
  <si>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</si>
  <si>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</si>
  <si>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</si>
  <si>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</si>
  <si>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</si>
  <si>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</si>
  <si>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</si>
  <si>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</si>
  <si>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</si>
  <si>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</si>
  <si>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</si>
  <si>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</si>
  <si>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</si>
  <si>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</si>
  <si>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</si>
  <si>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</si>
  <si>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</si>
  <si>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</si>
  <si>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</si>
  <si>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</si>
  <si>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</si>
  <si>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</si>
  <si>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</si>
  <si>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</si>
  <si>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</si>
  <si>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</si>
  <si>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</si>
  <si>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</si>
  <si>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</si>
  <si>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</si>
  <si>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</si>
  <si>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</si>
  <si>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</si>
  <si>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</si>
  <si>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</si>
  <si>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</si>
  <si>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</si>
  <si>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</si>
  <si>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</si>
  <si>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</si>
  <si>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</si>
  <si>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</si>
  <si>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</si>
  <si>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</si>
  <si>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</si>
  <si>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</si>
  <si>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</si>
  <si>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</si>
  <si>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</si>
  <si>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</si>
  <si>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</si>
  <si>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</si>
  <si>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</si>
  <si>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</si>
  <si>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</si>
  <si>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</si>
  <si>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</si>
  <si>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</si>
  <si>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</si>
  <si>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</si>
  <si>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</si>
  <si>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</si>
  <si>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</si>
  <si>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</si>
  <si>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</si>
  <si>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</si>
  <si>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</si>
  <si>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</si>
  <si>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</si>
  <si>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</si>
  <si>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</si>
  <si>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</si>
  <si>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</si>
  <si>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</si>
  <si>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</si>
  <si>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</si>
  <si>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</si>
  <si>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</si>
  <si>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</si>
  <si>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</si>
  <si>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</si>
  <si>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</si>
  <si>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</si>
  <si>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</si>
  <si>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</si>
  <si>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</si>
  <si>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</si>
  <si>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</si>
  <si>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</si>
  <si>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</si>
  <si>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</si>
  <si>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</si>
  <si>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</si>
  <si>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</si>
  <si>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</si>
  <si>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</si>
  <si>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</si>
  <si>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</si>
  <si>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</si>
  <si>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</si>
  <si>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</si>
  <si>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</si>
  <si>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</si>
  <si>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</si>
  <si>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</si>
  <si>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</si>
  <si>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</si>
  <si>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</si>
  <si>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</si>
  <si>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</si>
  <si>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</si>
  <si>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</si>
  <si>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</si>
  <si>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</si>
  <si>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</si>
  <si>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</si>
  <si>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</si>
  <si>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</si>
  <si>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</si>
  <si>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</si>
  <si>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</si>
  <si>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</si>
  <si>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</si>
  <si>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</si>
  <si>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</si>
  <si>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</si>
  <si>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</si>
  <si>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</si>
  <si>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</si>
  <si>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</si>
  <si>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</si>
  <si>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</si>
  <si>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</si>
  <si>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</si>
  <si>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</si>
  <si>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</si>
  <si>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</si>
  <si>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</si>
  <si>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</si>
  <si>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</si>
  <si>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</si>
  <si>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</si>
  <si>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</si>
  <si>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</si>
  <si>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</si>
  <si>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</si>
  <si>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</si>
  <si>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</si>
  <si>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</si>
  <si>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</si>
  <si>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</si>
  <si>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</si>
  <si>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</si>
  <si>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</si>
  <si>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</si>
  <si>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</si>
  <si>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</si>
  <si>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</si>
  <si>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</si>
  <si>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</si>
  <si>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</si>
  <si>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</si>
  <si>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</si>
  <si>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</si>
  <si>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</si>
  <si>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</si>
  <si>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</si>
  <si>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</si>
  <si>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</si>
  <si>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</si>
  <si>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</si>
  <si>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</si>
  <si>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</si>
  <si>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</si>
  <si>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</si>
  <si>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</si>
  <si>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</si>
  <si>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</si>
  <si>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</si>
  <si>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</si>
  <si>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</si>
  <si>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</si>
  <si>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</si>
  <si>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</si>
  <si>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</si>
  <si>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</si>
  <si>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</si>
  <si>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</si>
  <si>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</si>
  <si>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</si>
  <si>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</si>
  <si>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</si>
  <si>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</si>
  <si>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</si>
  <si>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</si>
  <si>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</si>
  <si>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</si>
  <si>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</si>
  <si>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</si>
  <si>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</si>
  <si>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</si>
  <si>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</si>
  <si>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</si>
  <si>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</si>
  <si>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</si>
  <si>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</si>
  <si>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</si>
  <si>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</si>
  <si>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</si>
  <si>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</si>
  <si>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</si>
  <si>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</si>
  <si>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</si>
  <si>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</si>
  <si>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</si>
  <si>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</si>
  <si>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</si>
  <si>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</si>
  <si>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</si>
  <si>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</si>
  <si>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</si>
  <si>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</si>
  <si>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</si>
  <si>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</si>
  <si>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</si>
  <si>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</si>
  <si>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</si>
  <si>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</si>
  <si>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</si>
  <si>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</si>
  <si>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</si>
  <si>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</si>
  <si>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</si>
  <si>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</si>
  <si>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</si>
  <si>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</si>
  <si>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</si>
  <si>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</si>
  <si>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</si>
  <si>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</si>
  <si>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</si>
  <si>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</si>
  <si>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</si>
  <si>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</si>
  <si>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</si>
  <si>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</si>
  <si>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</si>
  <si>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</si>
  <si>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</si>
  <si>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</si>
  <si>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</si>
  <si>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</si>
  <si>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</si>
  <si>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</si>
  <si>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</si>
  <si>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</si>
  <si>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</si>
  <si>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</si>
  <si>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</si>
  <si>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</si>
  <si>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</si>
  <si>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</si>
  <si>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</si>
  <si>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</si>
  <si>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</si>
  <si>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</si>
  <si>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</si>
  <si>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</si>
  <si>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</si>
  <si>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</si>
  <si>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</si>
  <si>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</si>
  <si>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</si>
  <si>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</si>
  <si>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</si>
  <si>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</si>
  <si>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</si>
  <si>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</si>
  <si>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</si>
  <si>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</si>
  <si>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</si>
  <si>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</si>
  <si>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</si>
  <si>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</si>
  <si>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</si>
  <si>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</si>
  <si>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</si>
  <si>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</si>
  <si>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</si>
  <si>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</si>
  <si>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</si>
  <si>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</si>
  <si>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</si>
  <si>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</si>
  <si>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</si>
  <si>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</si>
  <si>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</si>
  <si>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</si>
  <si>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</si>
  <si>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</si>
  <si>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</si>
  <si>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</si>
  <si>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</si>
  <si>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</si>
  <si>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</si>
  <si>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</si>
  <si>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</si>
  <si>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</si>
  <si>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</si>
  <si>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</si>
  <si>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</si>
  <si>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</si>
  <si>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</si>
  <si>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</si>
  <si>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</si>
  <si>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</si>
  <si>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</si>
  <si>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</si>
  <si>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</si>
  <si>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</si>
  <si>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</si>
  <si>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</si>
  <si>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</si>
  <si>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</si>
  <si>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</si>
  <si>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</si>
  <si>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</si>
  <si>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</si>
  <si>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</si>
  <si>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</si>
  <si>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</si>
  <si>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</si>
  <si>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</si>
  <si>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</si>
  <si>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</si>
  <si>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</si>
  <si>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</si>
  <si>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</si>
  <si>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</si>
  <si>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</si>
  <si>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</si>
  <si>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</si>
  <si>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</si>
  <si>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</si>
  <si>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</si>
  <si>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</si>
  <si>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</si>
  <si>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</si>
  <si>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</si>
  <si>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</si>
  <si>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</si>
  <si>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</si>
  <si>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</si>
  <si>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</si>
  <si>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</si>
  <si>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</si>
  <si>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</si>
  <si>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</si>
  <si>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</si>
  <si>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</si>
  <si>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</si>
  <si>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</si>
  <si>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</si>
  <si>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</si>
  <si>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</si>
  <si>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</si>
  <si>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</si>
  <si>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</si>
  <si>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</si>
  <si>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</si>
  <si>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</si>
  <si>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</si>
  <si>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</si>
  <si>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</si>
  <si>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</si>
  <si>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</si>
  <si>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</si>
  <si>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</si>
  <si>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</si>
  <si>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</si>
  <si>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</si>
  <si>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</si>
  <si>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</si>
  <si>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</si>
  <si>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</si>
  <si>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</si>
  <si>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</si>
  <si>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</si>
  <si>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</si>
  <si>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</si>
  <si>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</si>
  <si>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</si>
  <si>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</si>
  <si>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</si>
  <si>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</si>
  <si>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</si>
  <si>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</si>
  <si>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</si>
  <si>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</si>
  <si>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</si>
  <si>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</si>
  <si>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</si>
  <si>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</si>
  <si>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</si>
  <si>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</si>
  <si>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</si>
  <si>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</si>
  <si>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</si>
  <si>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</si>
  <si>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</si>
  <si>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</si>
  <si>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</si>
  <si>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</si>
  <si>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</si>
  <si>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</si>
  <si>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</si>
  <si>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</si>
  <si>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</si>
  <si>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</si>
  <si>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</si>
  <si>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</si>
  <si>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</si>
  <si>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</si>
  <si>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</si>
  <si>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</si>
  <si>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</si>
  <si>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</si>
  <si>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</si>
  <si>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</si>
  <si>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</si>
  <si>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</si>
  <si>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</si>
  <si>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</si>
  <si>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</si>
  <si>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</si>
  <si>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</si>
  <si>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</si>
  <si>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</si>
  <si>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</si>
  <si>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</si>
  <si>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</si>
  <si>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</si>
  <si>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</si>
  <si>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</si>
  <si>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</si>
  <si>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</si>
  <si>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</si>
  <si>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</si>
  <si>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</si>
  <si>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</si>
  <si>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</si>
  <si>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</si>
  <si>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</si>
  <si>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</si>
  <si>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</si>
  <si>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</si>
  <si>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</si>
  <si>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</si>
  <si>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</si>
  <si>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</si>
  <si>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</si>
  <si>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</si>
  <si>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</si>
  <si>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</si>
  <si>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</si>
  <si>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</si>
  <si>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</si>
  <si>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</si>
  <si>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</si>
  <si>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</si>
  <si>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</si>
  <si>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</si>
  <si>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</si>
  <si>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</si>
  <si>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</si>
  <si>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</si>
  <si>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</si>
  <si>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</si>
  <si>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</si>
  <si>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</si>
  <si>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</si>
  <si>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</si>
  <si>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</si>
  <si>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</si>
  <si>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</si>
  <si>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</si>
  <si>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</si>
  <si>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</si>
  <si>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</si>
  <si>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</si>
  <si>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</si>
  <si>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</si>
  <si>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</si>
  <si>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</si>
  <si>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</si>
  <si>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</si>
  <si>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</si>
  <si>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</si>
  <si>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</si>
  <si>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</si>
  <si>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</si>
  <si>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</si>
  <si>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</si>
  <si>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</si>
  <si>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</si>
  <si>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</si>
  <si>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</si>
  <si>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</si>
  <si>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</si>
  <si>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</si>
  <si>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</si>
  <si>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</si>
  <si>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</si>
  <si>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</si>
  <si>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</si>
  <si>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</si>
  <si>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</si>
  <si>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</si>
  <si>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</si>
  <si>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</si>
  <si>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</si>
  <si>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</si>
  <si>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</si>
  <si>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</si>
  <si>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</si>
  <si>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</si>
  <si>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</si>
  <si>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</si>
  <si>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</si>
  <si>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</si>
  <si>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</si>
  <si>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</si>
  <si>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</si>
  <si>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</si>
  <si>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</si>
  <si>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</si>
  <si>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</si>
  <si>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</si>
  <si>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</si>
  <si>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</si>
  <si>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</si>
  <si>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</si>
  <si>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</si>
  <si>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</si>
  <si>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</si>
  <si>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</si>
  <si>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</si>
  <si>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</si>
  <si>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</si>
  <si>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</si>
  <si>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</si>
  <si>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</si>
  <si>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</si>
  <si>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</si>
  <si>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</si>
  <si>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</si>
  <si>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</si>
  <si>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</si>
  <si>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</si>
  <si>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</si>
  <si>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</si>
  <si>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</si>
  <si>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</si>
  <si>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</si>
  <si>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</si>
  <si>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</si>
  <si>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</si>
  <si>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</si>
  <si>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</si>
  <si>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</si>
  <si>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</si>
  <si>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</si>
  <si>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</si>
  <si>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</si>
  <si>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</si>
  <si>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</si>
  <si>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</si>
  <si>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</si>
  <si>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</si>
  <si>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</si>
  <si>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</si>
  <si>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</si>
  <si>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</si>
  <si>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</si>
  <si>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</si>
  <si>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</si>
  <si>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</si>
  <si>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</si>
  <si>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</si>
  <si>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</si>
  <si>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</si>
  <si>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</si>
  <si>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</si>
  <si>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</si>
  <si>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</si>
  <si>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</si>
  <si>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</si>
  <si>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</si>
  <si>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</si>
  <si>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</si>
  <si>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</si>
  <si>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</si>
  <si>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</si>
  <si>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</si>
  <si>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</si>
  <si>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</si>
  <si>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</si>
  <si>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</si>
  <si>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</si>
  <si>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</si>
  <si>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</si>
  <si>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</si>
  <si>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</si>
  <si>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</si>
  <si>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</si>
  <si>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</si>
  <si>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</si>
  <si>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</si>
  <si>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</si>
  <si>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</si>
  <si>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</si>
  <si>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</si>
  <si>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</si>
  <si>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</si>
  <si>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</si>
  <si>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</si>
  <si>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</si>
  <si>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</si>
  <si>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</si>
  <si>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</si>
  <si>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</si>
  <si>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</si>
  <si>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</si>
  <si>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</si>
  <si>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</si>
  <si>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</si>
  <si>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</si>
  <si>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</si>
  <si>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</si>
  <si>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</si>
  <si>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</si>
  <si>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</si>
  <si>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</si>
  <si>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</si>
  <si>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</si>
  <si>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</si>
  <si>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</si>
  <si>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</si>
  <si>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</si>
  <si>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</si>
  <si>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</si>
  <si>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</si>
  <si>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</si>
  <si>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</si>
  <si>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</si>
  <si>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</si>
  <si>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</si>
  <si>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</si>
  <si>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</si>
  <si>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</si>
  <si>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</si>
  <si>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</si>
  <si>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</si>
  <si>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</si>
  <si>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</si>
  <si>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</si>
  <si>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</si>
  <si>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</si>
  <si>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</si>
  <si>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</si>
  <si>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</si>
  <si>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</si>
  <si>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</si>
  <si>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</si>
  <si>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</si>
  <si>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</si>
  <si>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</si>
  <si>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</si>
  <si>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</si>
  <si>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</si>
  <si>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</si>
  <si>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</si>
  <si>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</si>
  <si>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</si>
  <si>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</si>
  <si>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</si>
  <si>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</si>
  <si>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</si>
  <si>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</si>
  <si>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</si>
  <si>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</si>
  <si>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</si>
  <si>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</si>
  <si>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</si>
  <si>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</si>
  <si>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</si>
  <si>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</si>
  <si>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</si>
  <si>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</si>
  <si>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</si>
  <si>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</si>
  <si>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</si>
  <si>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</si>
  <si>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</si>
  <si>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</si>
  <si>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</si>
  <si>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</si>
  <si>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</si>
  <si>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</si>
  <si>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</si>
  <si>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</si>
  <si>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</si>
  <si>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</si>
  <si>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</si>
  <si>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</si>
  <si>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</si>
  <si>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</si>
  <si>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</si>
  <si>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</si>
  <si>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</si>
  <si>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</si>
  <si>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</si>
  <si>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</si>
  <si>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</si>
  <si>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</si>
  <si>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</si>
  <si>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</si>
  <si>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</si>
  <si>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</si>
  <si>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</si>
  <si>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</si>
  <si>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</si>
  <si>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</si>
  <si>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</si>
  <si>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</si>
  <si>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</si>
  <si>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</si>
  <si>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</si>
  <si>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</si>
  <si>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</si>
  <si>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</si>
  <si>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</si>
  <si>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</si>
  <si>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</si>
  <si>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</si>
  <si>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</si>
  <si>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</si>
  <si>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</si>
  <si>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</si>
  <si>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</si>
  <si>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</si>
  <si>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</si>
  <si>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</si>
  <si>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</si>
  <si>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</si>
  <si>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</si>
  <si>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</si>
  <si>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</si>
  <si>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</si>
  <si>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</si>
  <si>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</si>
  <si>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</si>
  <si>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</si>
  <si>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</si>
  <si>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</si>
  <si>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</si>
  <si>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</si>
  <si>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</si>
  <si>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</si>
  <si>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</si>
  <si>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</si>
  <si>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</si>
  <si>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</si>
  <si>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</si>
  <si>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</si>
  <si>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</si>
  <si>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</si>
  <si>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</si>
  <si>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</si>
  <si>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</si>
  <si>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</si>
  <si>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</si>
  <si>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</si>
  <si>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</si>
  <si>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</si>
  <si>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</si>
  <si>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</si>
  <si>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</si>
  <si>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</si>
  <si>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</si>
  <si>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</si>
  <si>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</si>
  <si>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</si>
  <si>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</si>
  <si>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</si>
  <si>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</si>
  <si>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</si>
  <si>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</si>
  <si>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</si>
  <si>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</si>
  <si>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</si>
  <si>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</si>
  <si>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</si>
  <si>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</si>
  <si>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</si>
  <si>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</si>
  <si>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</si>
  <si>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</si>
  <si>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</si>
  <si>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</si>
  <si>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</si>
  <si>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</si>
  <si>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</si>
  <si>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</si>
  <si>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</si>
  <si>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</si>
  <si>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</si>
  <si>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</si>
  <si>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</si>
  <si>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</si>
  <si>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</si>
  <si>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</si>
  <si>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</si>
  <si>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</si>
  <si>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</si>
  <si>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</si>
  <si>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</si>
  <si>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</si>
  <si>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</si>
  <si>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</si>
  <si>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</si>
  <si>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</si>
  <si>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</si>
  <si>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</si>
  <si>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</si>
  <si>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</si>
  <si>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</si>
  <si>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</si>
  <si>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</si>
  <si>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</si>
  <si>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</si>
  <si>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</si>
  <si>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</si>
  <si>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</si>
  <si>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</si>
  <si>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</si>
  <si>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</si>
  <si>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</si>
  <si>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</si>
  <si>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</si>
  <si>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</si>
  <si>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</si>
  <si>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</si>
  <si>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</si>
  <si>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</si>
  <si>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</si>
  <si>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</si>
  <si>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</si>
  <si>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</si>
  <si>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</si>
  <si>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</si>
  <si>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</si>
  <si>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</si>
  <si>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</si>
  <si>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</si>
  <si>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</si>
  <si>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</si>
  <si>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</si>
  <si>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</si>
  <si>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</si>
  <si>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</si>
  <si>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</si>
  <si>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</si>
  <si>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</si>
  <si>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</si>
  <si>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</si>
  <si>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</si>
  <si>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</si>
  <si>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</si>
  <si>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</si>
  <si>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</si>
  <si>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</si>
  <si>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</si>
  <si>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</si>
  <si>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</si>
  <si>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</si>
  <si>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</si>
  <si>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</si>
  <si>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</si>
  <si>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</si>
  <si>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</si>
  <si>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</si>
  <si>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</si>
  <si>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</si>
  <si>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</si>
  <si>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</si>
  <si>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</si>
  <si>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</si>
  <si>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</si>
  <si>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</si>
  <si>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</si>
  <si>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</si>
  <si>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</si>
  <si>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</si>
  <si>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</si>
  <si>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</si>
  <si>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</si>
  <si>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</si>
  <si>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</si>
  <si>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</si>
  <si>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</si>
  <si>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</si>
  <si>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</si>
  <si>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</si>
  <si>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</si>
  <si>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</si>
  <si>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</si>
  <si>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</si>
  <si>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</si>
  <si>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</si>
  <si>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</si>
  <si>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</si>
  <si>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</si>
  <si>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</si>
  <si>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</si>
  <si>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</si>
  <si>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</si>
  <si>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</si>
  <si>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</si>
  <si>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</si>
  <si>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</si>
  <si>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</si>
  <si>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</si>
  <si>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</si>
  <si>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</si>
  <si>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</si>
  <si>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</si>
  <si>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</si>
  <si>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</si>
  <si>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</si>
  <si>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</si>
  <si>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</si>
  <si>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</si>
  <si>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</si>
  <si>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</si>
  <si>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</si>
  <si>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</si>
  <si>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</si>
  <si>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</si>
  <si>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</si>
  <si>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</si>
  <si>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</si>
  <si>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</si>
  <si>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</si>
  <si>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</si>
  <si>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</si>
  <si>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</si>
  <si>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</si>
  <si>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</si>
  <si>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</si>
  <si>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</si>
  <si>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</si>
  <si>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</si>
  <si>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</si>
  <si>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</si>
  <si>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</si>
  <si>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</si>
  <si>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</si>
  <si>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</si>
  <si>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</si>
  <si>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</si>
  <si>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</si>
  <si>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</si>
  <si>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</si>
  <si>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</si>
  <si>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</si>
  <si>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</si>
  <si>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</si>
  <si>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</si>
  <si>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</si>
  <si>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</si>
  <si>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</si>
  <si>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</si>
  <si>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</si>
  <si>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</si>
  <si>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</si>
  <si>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</si>
  <si>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</si>
  <si>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</si>
  <si>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</si>
  <si>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</si>
  <si>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</si>
  <si>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</si>
  <si>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</si>
  <si>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</si>
  <si>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</si>
  <si>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</si>
  <si>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</si>
  <si>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</si>
  <si>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</si>
  <si>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</si>
  <si>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</si>
  <si>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</si>
  <si>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</si>
  <si>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</si>
  <si>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</si>
  <si>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</si>
  <si>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</si>
  <si>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</si>
  <si>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</si>
  <si>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</si>
  <si>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</si>
  <si>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</si>
  <si>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</si>
  <si>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</si>
  <si>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</si>
  <si>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</si>
  <si>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</si>
  <si>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</si>
  <si>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</si>
  <si>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</si>
  <si>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</si>
  <si>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</si>
  <si>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</si>
  <si>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</si>
  <si>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</si>
  <si>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</si>
  <si>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</si>
  <si>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</si>
  <si>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</si>
  <si>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</si>
  <si>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</si>
  <si>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</si>
  <si>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</si>
  <si>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</si>
  <si>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</si>
  <si>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</si>
  <si>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</si>
  <si>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</si>
  <si>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</si>
  <si>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</si>
  <si>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</si>
  <si>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</si>
  <si>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</si>
  <si>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</si>
  <si>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</si>
  <si>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</si>
  <si>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</si>
  <si>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</si>
  <si>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</si>
  <si>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</si>
  <si>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</si>
  <si>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</si>
  <si>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</si>
  <si>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</si>
  <si>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</si>
  <si>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</si>
  <si>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</si>
  <si>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</si>
  <si>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</si>
  <si>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</si>
  <si>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</si>
  <si>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</si>
  <si>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</si>
  <si>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</si>
  <si>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</si>
  <si>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</si>
  <si>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</si>
  <si>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</si>
  <si>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</si>
  <si>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</si>
  <si>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</si>
  <si>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</si>
  <si>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</si>
  <si>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</si>
  <si>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</si>
  <si>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</si>
  <si>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</si>
  <si>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</si>
  <si>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</si>
  <si>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</si>
  <si>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</si>
  <si>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</si>
  <si>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</si>
  <si>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</si>
  <si>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</si>
  <si>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</si>
  <si>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</si>
  <si>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</si>
  <si>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</si>
  <si>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</si>
  <si>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</si>
  <si>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</si>
  <si>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</si>
  <si>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</si>
  <si>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</si>
  <si>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</si>
  <si>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</si>
  <si>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</si>
  <si>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</si>
  <si>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</si>
  <si>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</si>
  <si>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</si>
  <si>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</si>
  <si>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</si>
  <si>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</si>
  <si>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</si>
  <si>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</si>
  <si>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</si>
  <si>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</si>
  <si>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</si>
  <si>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</si>
  <si>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</si>
  <si>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</si>
  <si>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</si>
  <si>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</si>
  <si>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</si>
  <si>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</si>
  <si>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</si>
  <si>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</si>
  <si>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</si>
  <si>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</si>
  <si>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</si>
  <si>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</si>
  <si>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</si>
  <si>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</si>
  <si>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</si>
  <si>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</si>
  <si>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</si>
  <si>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</si>
  <si>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</si>
  <si>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</si>
  <si>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</si>
  <si>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</si>
  <si>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</si>
  <si>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</si>
  <si>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</si>
  <si>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</si>
  <si>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</si>
  <si>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</si>
  <si>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</si>
  <si>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</si>
  <si>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</si>
  <si>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</si>
  <si>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</si>
  <si>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</si>
  <si>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</si>
  <si>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</si>
  <si>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</si>
  <si>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</si>
  <si>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</si>
  <si>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</si>
  <si>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</si>
  <si>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</si>
  <si>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</si>
  <si>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</si>
  <si>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</si>
  <si>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</si>
  <si>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</si>
  <si>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</si>
  <si>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</si>
  <si>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</si>
  <si>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</si>
  <si>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</si>
  <si>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</si>
  <si>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</si>
  <si>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</si>
  <si>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</si>
  <si>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</si>
  <si>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</si>
  <si>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</si>
  <si>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</si>
  <si>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</si>
  <si>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</si>
  <si>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</si>
  <si>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</si>
  <si>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</si>
  <si>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</si>
  <si>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</si>
  <si>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</si>
  <si>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</si>
  <si>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</si>
  <si>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</si>
  <si>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</si>
  <si>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</si>
  <si>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</si>
  <si>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</si>
  <si>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</si>
  <si>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</si>
  <si>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</si>
  <si>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</si>
  <si>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</si>
  <si>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</si>
  <si>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</si>
  <si>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</si>
  <si>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</si>
  <si>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</si>
  <si>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</si>
  <si>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</si>
  <si>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</si>
  <si>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</si>
  <si>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</si>
  <si>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</si>
  <si>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</si>
  <si>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</si>
  <si>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</si>
  <si>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</si>
  <si>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</si>
  <si>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</si>
  <si>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</si>
  <si>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</si>
  <si>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</si>
  <si>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</si>
  <si>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</si>
  <si>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</si>
  <si>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</si>
  <si>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</si>
  <si>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</si>
  <si>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</si>
  <si>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</si>
  <si>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</si>
  <si>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</si>
  <si>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</si>
  <si>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</si>
  <si>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</si>
  <si>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</si>
  <si>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</si>
  <si>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</si>
  <si>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</si>
  <si>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</si>
  <si>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</si>
  <si>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</si>
  <si>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</si>
  <si>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</si>
  <si>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</si>
  <si>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</si>
  <si>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</si>
  <si>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</si>
  <si>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</si>
  <si>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</si>
  <si>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</si>
  <si>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</si>
  <si>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</si>
  <si>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</si>
  <si>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</si>
  <si>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</si>
  <si>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</si>
  <si>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</si>
  <si>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</si>
  <si>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</si>
  <si>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</si>
  <si>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</si>
  <si>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</si>
  <si>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</si>
  <si>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</si>
  <si>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</si>
  <si>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</si>
  <si>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</si>
  <si>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</si>
  <si>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</si>
  <si>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</si>
  <si>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</si>
  <si>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</si>
  <si>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</si>
  <si>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</si>
  <si>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</si>
  <si>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</si>
  <si>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</si>
  <si>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</si>
  <si>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</si>
  <si>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</si>
  <si>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</si>
  <si>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</si>
  <si>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</si>
  <si>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</si>
  <si>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</si>
  <si>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</si>
  <si>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</si>
  <si>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</si>
  <si>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</si>
  <si>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</si>
  <si>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</si>
  <si>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</si>
  <si>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</si>
  <si>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</si>
  <si>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</si>
  <si>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</si>
  <si>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</si>
  <si>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</si>
  <si>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</si>
  <si>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</si>
  <si>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</si>
  <si>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</si>
  <si>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</si>
  <si>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</si>
  <si>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</si>
  <si>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</si>
  <si>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</si>
  <si>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</si>
  <si>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</si>
  <si>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</si>
  <si>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</si>
  <si>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</si>
  <si>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</si>
  <si>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</si>
  <si>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</si>
  <si>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</si>
  <si>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</si>
  <si>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</si>
  <si>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</si>
  <si>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</si>
  <si>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</si>
  <si>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</si>
  <si>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</si>
  <si>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</si>
  <si>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</si>
  <si>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</si>
  <si>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</si>
  <si>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</si>
  <si>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</si>
  <si>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</si>
  <si>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</si>
  <si>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</si>
  <si>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</si>
  <si>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</si>
  <si>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</si>
  <si>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</si>
  <si>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</si>
  <si>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</si>
  <si>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</si>
  <si>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</si>
  <si>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</si>
  <si>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</si>
  <si>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</si>
  <si>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</si>
  <si>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</si>
  <si>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</si>
  <si>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</si>
  <si>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</si>
  <si>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</si>
  <si>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</si>
  <si>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</si>
  <si>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</si>
  <si>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</si>
  <si>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</si>
  <si>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</si>
  <si>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</si>
  <si>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</si>
  <si>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</si>
  <si>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</si>
  <si>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</si>
  <si>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</si>
  <si>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</si>
  <si>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</si>
  <si>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</si>
  <si>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</si>
  <si>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</si>
  <si>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</si>
  <si>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</si>
  <si>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</si>
  <si>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</si>
  <si>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</si>
  <si>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</si>
  <si>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</si>
  <si>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</si>
  <si>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</si>
  <si>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</si>
  <si>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</si>
  <si>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</si>
  <si>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</si>
  <si>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</si>
  <si>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</si>
  <si>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</si>
  <si>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</si>
  <si>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</si>
  <si>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</si>
  <si>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</si>
  <si>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</si>
  <si>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</si>
  <si>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</si>
  <si>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</si>
  <si>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</si>
  <si>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</si>
  <si>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</si>
  <si>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</si>
  <si>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</si>
  <si>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</si>
  <si>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</si>
  <si>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</si>
  <si>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</si>
  <si>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</si>
  <si>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</si>
  <si>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</si>
  <si>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</si>
  <si>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</si>
  <si>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</si>
  <si>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</si>
  <si>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</si>
  <si>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</si>
  <si>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</si>
  <si>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</si>
  <si>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</si>
  <si>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</si>
  <si>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</si>
  <si>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</si>
  <si>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</si>
  <si>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</si>
  <si>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</si>
  <si>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</si>
  <si>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</si>
  <si>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</si>
  <si>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</si>
  <si>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</si>
  <si>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</si>
  <si>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</si>
  <si>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</si>
  <si>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</si>
  <si>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</si>
  <si>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</si>
  <si>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</si>
  <si>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</si>
  <si>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</si>
  <si>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</si>
  <si>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</si>
  <si>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</si>
  <si>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</si>
  <si>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</si>
  <si>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</si>
  <si>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</si>
  <si>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</si>
  <si>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</si>
  <si>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</si>
  <si>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</si>
  <si>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</si>
  <si>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</si>
  <si>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</si>
  <si>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</si>
  <si>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</si>
  <si>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</si>
  <si>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</si>
  <si>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</si>
  <si>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</si>
  <si>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</si>
  <si>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</si>
  <si>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</si>
  <si>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</si>
  <si>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</si>
  <si>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</si>
  <si>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</si>
  <si>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</si>
  <si>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</si>
  <si>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</si>
  <si>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</si>
  <si>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</si>
  <si>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</si>
  <si>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</si>
  <si>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</si>
  <si>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</si>
  <si>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</si>
  <si>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</si>
  <si>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</si>
  <si>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</si>
  <si>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</si>
  <si>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</si>
  <si>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</si>
  <si>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</si>
  <si>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</si>
  <si>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</si>
  <si>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</si>
  <si>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</si>
  <si>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</si>
  <si>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</si>
  <si>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</si>
  <si>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</si>
  <si>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</si>
  <si>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</si>
  <si>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</si>
  <si>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</si>
  <si>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</si>
  <si>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</si>
  <si>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</si>
  <si>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</si>
  <si>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</si>
  <si>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</si>
  <si>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</si>
  <si>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</si>
  <si>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</si>
  <si>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</si>
  <si>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</si>
  <si>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</si>
  <si>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</si>
  <si>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</si>
  <si>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</si>
  <si>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</si>
  <si>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</si>
  <si>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</si>
  <si>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</si>
  <si>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</si>
  <si>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</si>
  <si>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</si>
  <si>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</si>
  <si>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</si>
  <si>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</si>
  <si>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</si>
  <si>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</si>
  <si>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</si>
  <si>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</si>
  <si>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</si>
  <si>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</si>
  <si>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</si>
  <si>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</si>
  <si>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</si>
  <si>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</si>
  <si>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</si>
  <si>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</si>
  <si>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</si>
  <si>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</si>
  <si>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</si>
  <si>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</si>
  <si>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</si>
  <si>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</si>
  <si>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</si>
  <si>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</si>
  <si>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</si>
  <si>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</si>
  <si>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</si>
  <si>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</si>
  <si>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</si>
  <si>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</si>
  <si>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</si>
  <si>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</si>
  <si>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</si>
  <si>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</si>
  <si>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</si>
  <si>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</si>
  <si>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</si>
  <si>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</si>
  <si>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</si>
  <si>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</si>
  <si>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</si>
  <si>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</si>
  <si>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</si>
  <si>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</si>
  <si>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</si>
  <si>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</si>
  <si>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</si>
  <si>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</si>
  <si>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</si>
  <si>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</si>
  <si>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</si>
  <si>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</si>
  <si>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</si>
  <si>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</si>
  <si>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</si>
  <si>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</si>
  <si>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</si>
  <si>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</si>
  <si>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</si>
  <si>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</si>
  <si>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</si>
  <si>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</si>
  <si>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</si>
  <si>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</si>
  <si>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</si>
  <si>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</si>
  <si>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</si>
  <si>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</si>
  <si>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</si>
  <si>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</si>
  <si>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</si>
  <si>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</si>
  <si>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</si>
  <si>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</si>
  <si>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</si>
  <si>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</si>
  <si>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</si>
  <si>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</si>
  <si>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</si>
  <si>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</si>
  <si>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</si>
  <si>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</si>
  <si>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</si>
  <si>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</si>
  <si>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</si>
  <si>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</si>
  <si>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</si>
  <si>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</si>
  <si>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</si>
  <si>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</si>
  <si>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</si>
  <si>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</si>
  <si>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</si>
  <si>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</si>
  <si>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</si>
  <si>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</si>
  <si>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</si>
  <si>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</si>
  <si>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</si>
  <si>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</si>
  <si>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</si>
  <si>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</si>
  <si>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</si>
  <si>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</si>
  <si>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</si>
  <si>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</si>
  <si>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</si>
  <si>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</si>
  <si>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</si>
  <si>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</si>
  <si>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</si>
  <si>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</si>
  <si>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</si>
  <si>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</si>
  <si>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</si>
  <si>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</si>
  <si>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</si>
  <si>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</si>
  <si>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</si>
  <si>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</si>
  <si>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</si>
  <si>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</si>
  <si>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</si>
  <si>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</si>
  <si>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</si>
  <si>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</si>
  <si>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</si>
  <si>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</si>
  <si>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</si>
  <si>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</si>
  <si>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</si>
  <si>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</si>
  <si>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</si>
  <si>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</si>
  <si>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</si>
  <si>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</si>
  <si>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</si>
  <si>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</si>
  <si>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</si>
  <si>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</si>
  <si>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</si>
  <si>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</si>
  <si>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</si>
  <si>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</si>
  <si>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</si>
  <si>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</si>
  <si>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</si>
  <si>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</si>
  <si>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</si>
  <si>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</si>
  <si>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</si>
  <si>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</si>
  <si>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</si>
  <si>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</si>
  <si>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</si>
  <si>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</si>
  <si>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</si>
  <si>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</si>
  <si>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</si>
  <si>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</si>
  <si>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</si>
  <si>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</si>
  <si>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</si>
  <si>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</si>
  <si>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</si>
  <si>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</si>
  <si>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</si>
  <si>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</si>
  <si>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</si>
  <si>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</si>
  <si>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</si>
  <si>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</si>
  <si>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</si>
  <si>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</si>
  <si>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</si>
  <si>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</si>
  <si>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</si>
  <si>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</si>
  <si>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</si>
  <si>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</si>
  <si>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</si>
  <si>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</si>
  <si>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</si>
  <si>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</si>
  <si>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</si>
  <si>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</si>
  <si>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</si>
  <si>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</si>
  <si>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</si>
  <si>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</si>
  <si>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</si>
  <si>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</si>
  <si>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</si>
  <si>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</si>
  <si>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</si>
  <si>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</si>
  <si>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</si>
  <si>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</si>
  <si>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</si>
  <si>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</si>
  <si>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</si>
  <si>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</si>
  <si>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</si>
  <si>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</si>
  <si>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</si>
  <si>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</si>
  <si>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</si>
  <si>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</si>
  <si>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</si>
  <si>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</si>
  <si>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</si>
  <si>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</si>
  <si>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</si>
  <si>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</si>
  <si>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</si>
  <si>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</si>
  <si>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</si>
  <si>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</si>
  <si>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</si>
  <si>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</si>
  <si>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</si>
  <si>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</si>
  <si>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</si>
  <si>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</si>
  <si>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</si>
  <si>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</si>
  <si>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</si>
  <si>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</si>
  <si>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</si>
  <si>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</si>
  <si>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</si>
  <si>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</si>
  <si>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</si>
  <si>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</si>
  <si>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</si>
  <si>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</si>
  <si>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</si>
  <si>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</si>
  <si>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</si>
  <si>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</si>
  <si>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</si>
  <si>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</si>
  <si>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</si>
  <si>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</si>
  <si>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</si>
  <si>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</si>
  <si>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</si>
  <si>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</si>
  <si>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</si>
  <si>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</si>
  <si>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</si>
  <si>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</si>
  <si>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</si>
  <si>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</si>
  <si>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</si>
  <si>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</si>
  <si>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</si>
  <si>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</si>
  <si>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</si>
  <si>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</si>
  <si>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</si>
  <si>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</si>
  <si>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</si>
  <si>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</si>
  <si>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</si>
  <si>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</si>
  <si>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</si>
  <si>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</si>
  <si>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</si>
  <si>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</si>
  <si>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</si>
  <si>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</si>
  <si>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</si>
  <si>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</si>
  <si>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</si>
  <si>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</si>
  <si>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</si>
  <si>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</si>
  <si>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</si>
  <si>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</si>
  <si>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</si>
  <si>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</si>
  <si>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</si>
  <si>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</si>
  <si>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</si>
  <si>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</si>
  <si>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</si>
  <si>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</si>
  <si>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</si>
  <si>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</si>
  <si>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</si>
  <si>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</si>
  <si>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</si>
  <si>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</si>
  <si>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</si>
  <si>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</si>
  <si>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</si>
  <si>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</si>
  <si>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</si>
  <si>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</si>
  <si>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</si>
  <si>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</si>
  <si>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</si>
  <si>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</si>
  <si>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</si>
  <si>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</si>
  <si>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</si>
  <si>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</si>
  <si>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</si>
  <si>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</si>
  <si>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</si>
  <si>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</si>
  <si>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</si>
  <si>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</si>
  <si>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</si>
  <si>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</si>
  <si>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</si>
  <si>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</si>
  <si>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</si>
  <si>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</si>
  <si>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</si>
  <si>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</si>
  <si>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</si>
  <si>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</si>
  <si>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</si>
  <si>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</si>
  <si>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</si>
  <si>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</si>
  <si>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</si>
  <si>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</si>
  <si>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</si>
  <si>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</si>
  <si>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</si>
  <si>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</si>
  <si>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</si>
  <si>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</si>
  <si>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</si>
  <si>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</si>
  <si>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</si>
  <si>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</si>
  <si>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</si>
  <si>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</si>
  <si>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</si>
  <si>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</si>
  <si>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</si>
  <si>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</si>
  <si>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</si>
  <si>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</si>
  <si>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</si>
  <si>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</si>
  <si>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</si>
  <si>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</si>
  <si>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</si>
  <si>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</si>
  <si>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</si>
  <si>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</si>
  <si>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</si>
  <si>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</si>
  <si>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</si>
  <si>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</si>
  <si>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</si>
  <si>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</si>
  <si>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</si>
  <si>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</si>
  <si>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</si>
  <si>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</si>
  <si>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</si>
  <si>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</si>
  <si>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</si>
  <si>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</si>
  <si>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</si>
  <si>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</si>
  <si>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</si>
  <si>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</si>
  <si>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</si>
  <si>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</si>
  <si>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</si>
  <si>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</si>
  <si>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</si>
  <si>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</si>
  <si>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</si>
  <si>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</si>
  <si>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</si>
  <si>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</si>
  <si>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</si>
  <si>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</si>
  <si>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</si>
  <si>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</si>
  <si>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</si>
  <si>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</si>
  <si>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</si>
  <si>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</si>
  <si>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</si>
  <si>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</si>
  <si>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</si>
  <si>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</si>
  <si>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</si>
  <si>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</si>
  <si>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</si>
  <si>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</si>
  <si>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</si>
  <si>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</si>
  <si>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</si>
  <si>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</si>
  <si>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</si>
  <si>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</si>
  <si>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</si>
  <si>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</si>
  <si>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</si>
  <si>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</si>
  <si>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</si>
  <si>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</si>
  <si>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</si>
  <si>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</si>
  <si>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</si>
  <si>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</si>
  <si>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</si>
  <si>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</si>
  <si>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</si>
  <si>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</si>
  <si>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</si>
  <si>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</si>
  <si>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</si>
  <si>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</si>
  <si>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</si>
  <si>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</si>
  <si>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</si>
  <si>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</si>
  <si>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</si>
  <si>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</si>
  <si>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</si>
  <si>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</si>
  <si>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</si>
  <si>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</si>
  <si>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</si>
  <si>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</si>
  <si>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</si>
  <si>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</si>
  <si>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</si>
  <si>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</si>
  <si>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</si>
  <si>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</si>
  <si>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</si>
  <si>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</si>
  <si>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</si>
  <si>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</si>
  <si>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</si>
  <si>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</si>
  <si>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</si>
  <si>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</si>
  <si>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</si>
  <si>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</si>
  <si>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</si>
  <si>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</si>
  <si>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</si>
  <si>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</si>
  <si>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</si>
  <si>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</si>
  <si>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</si>
  <si>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</si>
  <si>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</si>
  <si>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</si>
  <si>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</si>
  <si>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</si>
  <si>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</si>
  <si>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</si>
  <si>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</si>
  <si>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</si>
  <si>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</si>
  <si>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</si>
  <si>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</si>
  <si>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</si>
  <si>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</si>
  <si>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</si>
  <si>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</si>
  <si>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</si>
  <si>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</si>
  <si>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</si>
  <si>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</si>
  <si>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</si>
  <si>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</si>
  <si>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</si>
  <si>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</si>
  <si>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</si>
  <si>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</si>
  <si>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</si>
  <si>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</si>
  <si>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</si>
  <si>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</si>
  <si>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</si>
  <si>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</si>
  <si>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</si>
  <si>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</si>
  <si>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</si>
  <si>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</si>
  <si>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</si>
  <si>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</si>
  <si>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</si>
  <si>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</si>
  <si>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</si>
  <si>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</si>
  <si>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</si>
  <si>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</si>
  <si>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</si>
  <si>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</si>
  <si>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</si>
  <si>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</si>
  <si>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</si>
  <si>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</si>
  <si>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</si>
  <si>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</si>
  <si>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</si>
  <si>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</si>
  <si>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</si>
  <si>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</si>
  <si>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</si>
  <si>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</si>
  <si>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</si>
  <si>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</si>
  <si>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</si>
  <si>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</si>
  <si>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</si>
  <si>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</si>
  <si>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</si>
  <si>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</si>
  <si>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</si>
  <si>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</si>
  <si>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</si>
  <si>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</si>
  <si>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</si>
  <si>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</si>
  <si>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</si>
  <si>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</si>
  <si>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</si>
  <si>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</si>
  <si>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</si>
  <si>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</si>
  <si>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</si>
  <si>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</si>
  <si>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</si>
  <si>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</si>
  <si>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</si>
  <si>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</si>
  <si>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</si>
  <si>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</si>
  <si>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</si>
  <si>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</si>
  <si>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</si>
  <si>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</si>
  <si>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</si>
  <si>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</si>
  <si>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</si>
  <si>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</si>
  <si>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</si>
  <si>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</si>
  <si>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</si>
  <si>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</si>
  <si>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</si>
  <si>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</si>
  <si>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</si>
  <si>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</si>
  <si>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</si>
  <si>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</si>
  <si>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</si>
  <si>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</si>
  <si>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</si>
  <si>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</si>
  <si>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</si>
  <si>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</si>
  <si>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</si>
  <si>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</si>
  <si>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</si>
  <si>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</si>
  <si>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</si>
  <si>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</si>
  <si>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</si>
  <si>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</si>
  <si>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</si>
  <si>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</si>
  <si>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</si>
  <si>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</si>
  <si>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</si>
  <si>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</si>
  <si>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</si>
  <si>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</si>
  <si>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</si>
  <si>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</si>
  <si>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</si>
  <si>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</si>
  <si>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</si>
  <si>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</si>
  <si>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</si>
  <si>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</si>
  <si>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</si>
  <si>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</si>
  <si>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</si>
  <si>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</si>
  <si>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</si>
  <si>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</si>
  <si>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</si>
  <si>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</si>
  <si>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</si>
  <si>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</si>
  <si>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</si>
  <si>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</si>
  <si>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</si>
  <si>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</si>
  <si>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</si>
  <si>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</si>
  <si>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</si>
  <si>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</si>
  <si>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</si>
  <si>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</si>
  <si>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</si>
  <si>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</si>
  <si>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</si>
  <si>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</si>
  <si>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</si>
  <si>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</si>
  <si>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</si>
  <si>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</si>
  <si>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</si>
  <si>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</si>
  <si>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</si>
  <si>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</si>
  <si>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</si>
  <si>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</si>
  <si>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</si>
  <si>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</si>
  <si>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</si>
  <si>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</si>
  <si>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</si>
  <si>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</si>
  <si>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</si>
  <si>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</si>
  <si>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</si>
  <si>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</si>
  <si>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</si>
  <si>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</si>
  <si>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</si>
  <si>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</si>
  <si>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</si>
  <si>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</si>
  <si>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</si>
  <si>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</si>
  <si>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</si>
  <si>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</si>
  <si>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</si>
  <si>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</si>
  <si>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</si>
  <si>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</si>
  <si>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</si>
  <si>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</si>
  <si>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</si>
  <si>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</si>
  <si>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</si>
  <si>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</si>
  <si>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</si>
  <si>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</si>
  <si>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</si>
  <si>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</si>
  <si>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</si>
  <si>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</si>
  <si>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</si>
  <si>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</si>
  <si>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</si>
  <si>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</si>
  <si>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</si>
  <si>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</si>
  <si>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</si>
  <si>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</si>
  <si>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</si>
  <si>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</si>
  <si>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</si>
  <si>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</si>
  <si>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</si>
  <si>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</si>
  <si>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</si>
  <si>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</si>
  <si>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</si>
  <si>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</si>
  <si>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</si>
  <si>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</si>
  <si>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</si>
  <si>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</si>
  <si>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</si>
  <si>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</si>
  <si>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</si>
  <si>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</si>
  <si>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</si>
  <si>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</si>
  <si>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</si>
  <si>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</si>
  <si>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</si>
  <si>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</si>
  <si>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</si>
  <si>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</si>
  <si>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</si>
  <si>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</si>
  <si>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</si>
  <si>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</si>
  <si>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</si>
  <si>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</si>
  <si>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</si>
  <si>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</si>
  <si>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</si>
  <si>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</si>
  <si>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</si>
  <si>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</si>
  <si>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</si>
  <si>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</si>
  <si>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</si>
  <si>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</si>
  <si>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</si>
  <si>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</si>
  <si>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</si>
  <si>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</si>
  <si>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</si>
  <si>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</si>
  <si>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</si>
  <si>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</si>
  <si>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</si>
  <si>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</si>
  <si>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</si>
  <si>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</si>
  <si>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</si>
  <si>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</si>
  <si>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</si>
  <si>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</si>
  <si>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</si>
  <si>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</si>
  <si>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</si>
  <si>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</si>
  <si>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</si>
  <si>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</si>
  <si>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</si>
  <si>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</si>
  <si>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</si>
  <si>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</si>
  <si>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</si>
  <si>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</si>
  <si>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</si>
  <si>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</si>
  <si>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</si>
  <si>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</si>
  <si>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</si>
  <si>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</si>
  <si>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</si>
  <si>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</si>
  <si>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</si>
  <si>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</si>
  <si>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</si>
  <si>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</si>
  <si>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</si>
  <si>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</si>
  <si>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</si>
  <si>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</si>
  <si>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</si>
  <si>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</si>
  <si>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</si>
  <si>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</si>
  <si>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</si>
  <si>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</si>
  <si>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</si>
  <si>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</si>
  <si>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</si>
  <si>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</si>
  <si>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</si>
  <si>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</si>
  <si>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</si>
  <si>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</si>
  <si>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</si>
  <si>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</si>
  <si>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</si>
  <si>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</si>
  <si>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</si>
  <si>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</si>
  <si>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</si>
  <si>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</si>
  <si>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</si>
  <si>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</si>
  <si>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</si>
  <si>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</si>
  <si>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</si>
  <si>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</si>
  <si>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</si>
  <si>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</si>
  <si>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</si>
  <si>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</si>
  <si>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</si>
  <si>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</si>
  <si>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</si>
  <si>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</si>
  <si>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</si>
  <si>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</si>
  <si>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</si>
  <si>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</si>
  <si>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</si>
  <si>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</si>
  <si>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</si>
  <si>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</si>
  <si>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</si>
  <si>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</si>
  <si>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</si>
  <si>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</si>
  <si>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</si>
  <si>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</si>
  <si>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</si>
  <si>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</si>
  <si>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</si>
  <si>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</si>
  <si>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</si>
  <si>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</si>
  <si>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</si>
  <si>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</si>
  <si>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</si>
  <si>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</si>
  <si>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</si>
  <si>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</si>
  <si>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</si>
  <si>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</si>
  <si>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</si>
  <si>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</si>
  <si>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</si>
  <si>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</si>
  <si>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</si>
  <si>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</si>
  <si>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</si>
  <si>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</si>
  <si>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</si>
  <si>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</si>
  <si>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</si>
  <si>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</si>
  <si>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</si>
  <si>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</si>
  <si>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</si>
  <si>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</si>
  <si>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</si>
  <si>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</si>
  <si>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</si>
  <si>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</si>
  <si>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</si>
  <si>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</si>
  <si>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</si>
  <si>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</si>
  <si>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</si>
  <si>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</si>
  <si>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</si>
  <si>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</si>
  <si>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</si>
  <si>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</si>
  <si>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</si>
  <si>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</si>
  <si>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</si>
  <si>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</si>
  <si>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</si>
  <si>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</si>
  <si>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</si>
  <si>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</si>
  <si>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</si>
  <si>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</si>
  <si>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</si>
  <si>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</si>
  <si>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</si>
  <si>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</si>
  <si>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</si>
  <si>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</si>
  <si>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</si>
  <si>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</si>
  <si>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</si>
  <si>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</si>
  <si>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</si>
  <si>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</si>
  <si>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</si>
  <si>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</si>
  <si>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</si>
  <si>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</si>
  <si>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</si>
  <si>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</si>
  <si>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</si>
  <si>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</si>
  <si>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</si>
  <si>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</si>
  <si>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</si>
  <si>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</si>
  <si>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</si>
  <si>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</si>
  <si>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</si>
  <si>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</si>
  <si>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</si>
  <si>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</si>
  <si>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</si>
  <si>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</si>
  <si>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</si>
  <si>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</si>
  <si>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</si>
  <si>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</si>
  <si>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</si>
  <si>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</si>
  <si>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</si>
  <si>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</si>
  <si>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</si>
  <si>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</si>
  <si>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</si>
  <si>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</si>
  <si>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</si>
  <si>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</si>
  <si>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</si>
  <si>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</si>
  <si>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</si>
  <si>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</si>
  <si>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</si>
  <si>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</si>
  <si>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</si>
  <si>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</si>
  <si>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</si>
  <si>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</si>
  <si>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</si>
  <si>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</si>
  <si>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</si>
  <si>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</si>
  <si>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</si>
  <si>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</si>
  <si>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</si>
  <si>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</si>
  <si>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</si>
  <si>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</si>
  <si>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</si>
  <si>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</si>
  <si>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</si>
  <si>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</si>
  <si>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</si>
  <si>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</si>
  <si>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</si>
  <si>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</si>
  <si>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</si>
  <si>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</si>
  <si>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</si>
  <si>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</si>
  <si>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</si>
  <si>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</si>
  <si>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</si>
  <si>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</si>
  <si>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</si>
  <si>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</si>
  <si>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</si>
  <si>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</si>
  <si>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</si>
  <si>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</si>
  <si>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</si>
  <si>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</si>
  <si>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</si>
  <si>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</si>
  <si>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</si>
  <si>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</si>
  <si>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</si>
  <si>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</si>
  <si>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</si>
  <si>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</si>
  <si>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</si>
  <si>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</si>
  <si>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</si>
  <si>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</si>
  <si>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</si>
  <si>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</si>
  <si>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</si>
  <si>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</si>
  <si>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</si>
  <si>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</si>
  <si>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</si>
  <si>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</si>
  <si>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</si>
  <si>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</si>
  <si>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</si>
  <si>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</si>
  <si>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</si>
  <si>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</si>
  <si>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</si>
  <si>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</si>
  <si>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</si>
  <si>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</si>
  <si>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</si>
  <si>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</si>
  <si>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</si>
  <si>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</si>
  <si>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</si>
  <si>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</si>
  <si>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</si>
  <si>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</si>
  <si>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</si>
  <si>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</si>
  <si>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</si>
  <si>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</si>
  <si>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</si>
  <si>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</si>
  <si>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</si>
  <si>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</si>
  <si>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</si>
  <si>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</si>
  <si>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</si>
  <si>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</si>
  <si>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</si>
  <si>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</si>
  <si>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</si>
  <si>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</si>
  <si>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</si>
  <si>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</si>
  <si>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</si>
  <si>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</si>
  <si>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</si>
  <si>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</si>
  <si>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</si>
  <si>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</si>
  <si>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</si>
  <si>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</si>
  <si>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</si>
  <si>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</si>
  <si>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</si>
  <si>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</si>
  <si>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</si>
  <si>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</si>
  <si>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</si>
  <si>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</si>
  <si>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</si>
  <si>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</si>
  <si>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</si>
  <si>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</si>
  <si>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</si>
  <si>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</si>
  <si>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</si>
  <si>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</si>
  <si>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</si>
  <si>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</si>
  <si>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</si>
  <si>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</si>
  <si>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</si>
  <si>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</si>
  <si>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</si>
  <si>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</si>
  <si>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</si>
  <si>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</si>
  <si>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</si>
  <si>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</si>
  <si>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</si>
  <si>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</si>
  <si>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</si>
  <si>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</si>
  <si>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</si>
  <si>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</si>
  <si>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</si>
  <si>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</si>
  <si>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</si>
  <si>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</si>
  <si>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</si>
  <si>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</si>
  <si>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</si>
  <si>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</si>
  <si>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</si>
  <si>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</si>
  <si>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</si>
  <si>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</si>
  <si>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</si>
  <si>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</si>
  <si>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</si>
  <si>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</si>
  <si>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</si>
  <si>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</si>
  <si>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</si>
  <si>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</si>
  <si>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</si>
  <si>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</si>
  <si>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</si>
  <si>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</si>
  <si>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</si>
  <si>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</si>
  <si>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</si>
  <si>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</si>
  <si>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</si>
  <si>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</si>
  <si>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</si>
  <si>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</si>
  <si>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</si>
  <si>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</si>
  <si>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</si>
  <si>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</si>
  <si>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</si>
  <si>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</si>
  <si>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</si>
  <si>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</si>
  <si>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</si>
  <si>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</si>
  <si>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</si>
  <si>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</si>
  <si>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</si>
  <si>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</si>
  <si>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</si>
  <si>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</si>
  <si>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</si>
  <si>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</si>
  <si>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</si>
  <si>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</si>
  <si>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</si>
  <si>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</si>
  <si>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</si>
  <si>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</si>
  <si>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</si>
  <si>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</si>
  <si>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</si>
  <si>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</si>
  <si>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</si>
  <si>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</si>
  <si>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</si>
  <si>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</si>
  <si>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</si>
  <si>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</si>
  <si>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</si>
  <si>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</si>
  <si>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</si>
  <si>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</si>
  <si>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</si>
  <si>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</si>
  <si>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</si>
  <si>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</si>
  <si>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</si>
  <si>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</si>
  <si>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</si>
  <si>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</si>
  <si>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</si>
  <si>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</si>
  <si>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</si>
  <si>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</si>
  <si>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</si>
  <si>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</si>
  <si>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</si>
  <si>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</si>
  <si>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</si>
  <si>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</si>
  <si>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</si>
  <si>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</si>
  <si>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</si>
  <si>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</si>
  <si>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</si>
  <si>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</si>
  <si>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</si>
  <si>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</si>
  <si>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</si>
  <si>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</si>
  <si>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</si>
  <si>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</si>
  <si>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</si>
  <si>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</si>
  <si>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</si>
  <si>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</si>
  <si>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</si>
  <si>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</si>
  <si>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</si>
  <si>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</si>
  <si>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</si>
  <si>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</si>
  <si>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</si>
  <si>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</si>
  <si>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</si>
  <si>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</si>
  <si>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</si>
  <si>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</si>
  <si>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</si>
  <si>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</si>
  <si>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</si>
  <si>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</si>
  <si>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</si>
  <si>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</si>
  <si>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</si>
  <si>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</si>
  <si>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</si>
  <si>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</si>
  <si>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</si>
  <si>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</si>
  <si>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</si>
  <si>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</si>
  <si>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</si>
  <si>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</si>
  <si>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</si>
  <si>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</si>
  <si>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</si>
  <si>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</si>
  <si>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</si>
  <si>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</si>
  <si>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</si>
  <si>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</si>
  <si>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</si>
  <si>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</si>
  <si>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</si>
  <si>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</si>
  <si>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</si>
  <si>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</si>
  <si>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</si>
  <si>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</si>
  <si>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</si>
  <si>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</si>
  <si>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</si>
  <si>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</si>
  <si>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</si>
  <si>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</si>
  <si>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</si>
  <si>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</si>
  <si>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</si>
  <si>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</si>
  <si>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</si>
  <si>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</si>
  <si>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</si>
  <si>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</si>
  <si>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</si>
  <si>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</si>
  <si>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</si>
  <si>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</si>
  <si>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</si>
  <si>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</si>
  <si>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</si>
  <si>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</si>
  <si>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</si>
  <si>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</si>
  <si>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</si>
  <si>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</si>
  <si>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</si>
  <si>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</si>
  <si>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</si>
  <si>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</si>
  <si>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</si>
  <si>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</si>
  <si>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</si>
  <si>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</si>
  <si>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</si>
  <si>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</si>
  <si>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</si>
  <si>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</si>
  <si>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</si>
  <si>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</si>
  <si>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</si>
  <si>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</si>
  <si>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</si>
  <si>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</si>
  <si>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</si>
  <si>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</si>
  <si>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</si>
  <si>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</si>
  <si>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</si>
  <si>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</si>
  <si>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</si>
  <si>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</si>
  <si>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</si>
  <si>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</si>
  <si>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</si>
  <si>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</si>
  <si>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</si>
  <si>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</si>
  <si>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</si>
  <si>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</si>
  <si>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</si>
  <si>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</si>
  <si>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</si>
  <si>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</si>
  <si>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</si>
  <si>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</si>
  <si>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</si>
  <si>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</si>
  <si>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</si>
  <si>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</si>
  <si>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</si>
  <si>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</si>
  <si>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</si>
  <si>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</si>
  <si>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</si>
  <si>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</si>
  <si>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</si>
  <si>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</si>
  <si>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</si>
  <si>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</si>
  <si>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</si>
  <si>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</si>
  <si>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</si>
  <si>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</si>
  <si>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</si>
  <si>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</si>
  <si>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</si>
  <si>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</si>
  <si>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</si>
  <si>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</si>
  <si>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</si>
  <si>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</si>
  <si>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</si>
  <si>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</si>
  <si>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</si>
  <si>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</si>
  <si>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</si>
  <si>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</si>
  <si>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</si>
  <si>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</si>
  <si>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</si>
  <si>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</si>
  <si>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</si>
  <si>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</si>
  <si>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</si>
  <si>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</si>
  <si>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</si>
  <si>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</si>
  <si>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</si>
  <si>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</si>
  <si>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</si>
  <si>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</si>
  <si>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</si>
  <si>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</si>
  <si>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</si>
  <si>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</si>
  <si>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</si>
  <si>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</si>
  <si>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</si>
  <si>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</si>
  <si>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</si>
  <si>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</si>
  <si>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</si>
  <si>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</si>
  <si>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</si>
  <si>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</si>
  <si>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</si>
  <si>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</si>
  <si>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</si>
  <si>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</si>
  <si>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</si>
  <si>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</si>
  <si>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</si>
  <si>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</si>
  <si>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</si>
  <si>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</si>
  <si>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</si>
  <si>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</si>
  <si>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</si>
  <si>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</si>
  <si>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</si>
  <si>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</si>
  <si>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</si>
  <si>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</si>
  <si>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</si>
  <si>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</si>
  <si>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</si>
  <si>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</si>
  <si>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</si>
  <si>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</si>
  <si>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</si>
  <si>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</si>
  <si>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</si>
  <si>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</si>
  <si>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</si>
  <si>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</si>
  <si>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</si>
  <si>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</si>
  <si>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</si>
  <si>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</si>
  <si>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</si>
  <si>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</si>
  <si>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</si>
  <si>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</si>
  <si>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</si>
  <si>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</si>
  <si>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</si>
  <si>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</si>
  <si>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</si>
  <si>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</si>
  <si>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</si>
  <si>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</si>
  <si>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</si>
  <si>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</si>
  <si>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</si>
  <si>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</si>
  <si>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</si>
  <si>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</si>
  <si>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</si>
  <si>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</si>
  <si>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</si>
  <si>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</si>
  <si>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</si>
  <si>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</si>
  <si>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</si>
  <si>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</si>
  <si>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</si>
  <si>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</si>
  <si>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</si>
  <si>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</si>
  <si>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</si>
  <si>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</si>
  <si>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</si>
  <si>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</si>
  <si>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</si>
  <si>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</si>
  <si>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</si>
  <si>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</si>
  <si>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</si>
  <si>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</si>
  <si>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</si>
  <si>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</si>
  <si>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</si>
  <si>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</si>
  <si>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</si>
  <si>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</si>
  <si>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</si>
  <si>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</si>
  <si>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</si>
  <si>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</si>
  <si>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</si>
  <si>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</si>
  <si>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</si>
  <si>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</si>
  <si>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</si>
  <si>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</si>
  <si>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</si>
  <si>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</si>
  <si>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</si>
  <si>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</si>
  <si>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</si>
  <si>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</si>
  <si>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</si>
  <si>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</si>
  <si>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</si>
  <si>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</si>
  <si>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</si>
  <si>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</si>
  <si>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</si>
  <si>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</si>
  <si>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</si>
  <si>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</si>
  <si>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</si>
  <si>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</si>
  <si>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</si>
  <si>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</si>
  <si>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</si>
  <si>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</si>
  <si>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</si>
  <si>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</si>
  <si>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</si>
  <si>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</si>
  <si>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</si>
  <si>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</si>
  <si>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</si>
  <si>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</si>
  <si>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</si>
  <si>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</si>
  <si>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</si>
  <si>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</si>
  <si>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</si>
  <si>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</si>
  <si>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</si>
  <si>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</si>
  <si>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</si>
  <si>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</si>
  <si>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</si>
  <si>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</si>
  <si>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</si>
  <si>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</si>
  <si>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</si>
  <si>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</si>
  <si>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</si>
  <si>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</si>
  <si>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</si>
  <si>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</si>
  <si>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</si>
  <si>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</si>
  <si>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</si>
  <si>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</si>
  <si>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</si>
  <si>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</si>
  <si>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</si>
  <si>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</si>
  <si>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</si>
  <si>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</si>
  <si>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</si>
  <si>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</si>
  <si>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</si>
  <si>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</si>
  <si>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</si>
  <si>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</si>
  <si>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</si>
  <si>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</si>
  <si>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</si>
  <si>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</si>
  <si>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</si>
  <si>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</si>
  <si>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</si>
  <si>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</si>
  <si>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</si>
  <si>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</si>
  <si>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</si>
  <si>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</si>
  <si>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</si>
  <si>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</si>
  <si>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</si>
  <si>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</si>
  <si>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</si>
  <si>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</si>
  <si>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</si>
  <si>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</si>
  <si>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</si>
  <si>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</si>
  <si>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</si>
  <si>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</si>
  <si>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</si>
  <si>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</si>
  <si>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</si>
  <si>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</si>
  <si>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</si>
  <si>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</si>
  <si>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</si>
  <si>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</si>
  <si>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</si>
  <si>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</si>
  <si>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</si>
  <si>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</si>
  <si>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</si>
  <si>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</si>
  <si>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</si>
  <si>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</si>
  <si>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</si>
  <si>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</si>
  <si>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</si>
  <si>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</si>
  <si>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</si>
  <si>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</si>
  <si>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</si>
  <si>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</si>
  <si>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</si>
  <si>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</si>
  <si>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</si>
  <si>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</si>
  <si>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</si>
  <si>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</si>
  <si>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</si>
  <si>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</si>
  <si>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</si>
  <si>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</si>
  <si>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</si>
  <si>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</si>
  <si>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</si>
  <si>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</si>
  <si>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</si>
  <si>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</si>
  <si>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</si>
  <si>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</si>
  <si>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</si>
  <si>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</si>
  <si>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</si>
  <si>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</si>
  <si>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</si>
  <si>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</si>
  <si>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</si>
  <si>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</si>
  <si>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</si>
  <si>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</si>
  <si>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</si>
  <si>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</si>
  <si>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</si>
  <si>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</si>
  <si>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</si>
  <si>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</si>
  <si>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</si>
  <si>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</si>
  <si>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</si>
  <si>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</si>
  <si>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</si>
  <si>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</si>
  <si>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</si>
  <si>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</si>
  <si>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</si>
  <si>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</si>
  <si>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</si>
  <si>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</si>
  <si>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</si>
  <si>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</si>
  <si>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</si>
  <si>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</si>
  <si>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</si>
  <si>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</si>
  <si>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</si>
  <si>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</si>
  <si>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</si>
  <si>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</si>
  <si>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</si>
  <si>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</si>
  <si>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</si>
  <si>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</si>
  <si>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</si>
  <si>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</si>
  <si>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</si>
  <si>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</si>
  <si>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</si>
  <si>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</si>
  <si>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</si>
  <si>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</si>
  <si>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</si>
  <si>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</si>
  <si>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</si>
  <si>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</si>
  <si>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</si>
  <si>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</si>
  <si>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</si>
  <si>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</si>
  <si>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</si>
  <si>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</si>
  <si>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</si>
  <si>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</si>
  <si>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</si>
  <si>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</si>
  <si>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</si>
  <si>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</si>
  <si>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</si>
  <si>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</si>
  <si>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</si>
  <si>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</si>
  <si>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</si>
  <si>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</si>
  <si>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</si>
  <si>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</si>
  <si>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</si>
  <si>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</si>
  <si>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</si>
  <si>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</si>
  <si>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</si>
  <si>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</si>
  <si>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</si>
  <si>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</si>
  <si>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</si>
  <si>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</si>
  <si>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</si>
  <si>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</si>
  <si>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</si>
  <si>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</si>
  <si>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</si>
  <si>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</si>
  <si>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</si>
  <si>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</si>
  <si>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</si>
  <si>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</si>
  <si>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</si>
  <si>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</si>
  <si>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</si>
  <si>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</si>
  <si>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</si>
  <si>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</si>
  <si>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</si>
  <si>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</si>
  <si>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</si>
  <si>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</si>
  <si>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</si>
  <si>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</si>
  <si>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</si>
  <si>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</si>
  <si>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</si>
  <si>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</si>
  <si>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</si>
  <si>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</si>
  <si>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</si>
  <si>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</si>
  <si>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</si>
  <si>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</si>
  <si>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</si>
  <si>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</si>
  <si>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</si>
  <si>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</si>
  <si>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</si>
  <si>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</si>
  <si>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</si>
  <si>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</si>
  <si>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</si>
  <si>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</si>
  <si>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</si>
  <si>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</si>
  <si>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</si>
  <si>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</si>
  <si>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</si>
  <si>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</si>
  <si>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</si>
  <si>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</si>
  <si>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</si>
  <si>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</si>
  <si>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</si>
  <si>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</si>
  <si>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</si>
  <si>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</si>
  <si>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</si>
  <si>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</si>
  <si>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</si>
  <si>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</si>
  <si>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</si>
  <si>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</si>
  <si>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</si>
  <si>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</si>
  <si>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</si>
  <si>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</si>
  <si>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</si>
  <si>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</si>
  <si>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</si>
  <si>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</si>
  <si>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</si>
  <si>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</si>
  <si>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</si>
  <si>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</si>
  <si>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</si>
  <si>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</si>
  <si>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</si>
  <si>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</si>
  <si>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</si>
  <si>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</si>
  <si>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</si>
  <si>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</si>
  <si>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</si>
  <si>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</si>
  <si>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</si>
  <si>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</si>
  <si>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</si>
  <si>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</si>
  <si>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</si>
  <si>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</si>
  <si>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</si>
  <si>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</si>
  <si>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</si>
  <si>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</si>
  <si>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</si>
  <si>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</si>
  <si>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</si>
  <si>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</si>
  <si>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</si>
  <si>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</si>
  <si>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</si>
  <si>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</si>
  <si>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</si>
  <si>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</si>
  <si>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</si>
  <si>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</si>
  <si>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</si>
  <si>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</si>
  <si>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</si>
  <si>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</si>
  <si>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</si>
  <si>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</si>
  <si>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</si>
  <si>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</si>
  <si>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</si>
  <si>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</si>
  <si>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</si>
  <si>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</si>
  <si>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</si>
  <si>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</si>
  <si>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</si>
  <si>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</si>
  <si>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</si>
  <si>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</si>
  <si>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</si>
  <si>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</si>
  <si>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</si>
  <si>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</si>
  <si>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</si>
  <si>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</si>
  <si>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</si>
  <si>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</si>
  <si>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</si>
  <si>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</si>
  <si>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</si>
  <si>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</si>
  <si>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</si>
  <si>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</si>
  <si>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</si>
  <si>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</si>
  <si>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</si>
  <si>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</si>
  <si>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</si>
  <si>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</si>
  <si>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</si>
  <si>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</si>
  <si>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</si>
  <si>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</si>
  <si>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</si>
  <si>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</si>
  <si>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</si>
  <si>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</si>
  <si>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</si>
  <si>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</si>
  <si>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</si>
  <si>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</si>
  <si>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</si>
  <si>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</si>
  <si>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</si>
  <si>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</si>
  <si>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</si>
  <si>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</si>
  <si>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</si>
  <si>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</si>
  <si>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</si>
  <si>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</si>
  <si>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</si>
  <si>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</si>
  <si>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</si>
  <si>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</si>
  <si>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</si>
  <si>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</si>
  <si>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</si>
  <si>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</si>
  <si>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</si>
  <si>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</si>
  <si>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</si>
  <si>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</si>
  <si>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</si>
  <si>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</si>
  <si>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</si>
  <si>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</si>
  <si>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</si>
  <si>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</si>
  <si>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</si>
  <si>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</si>
  <si>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</si>
  <si>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</si>
  <si>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</si>
  <si>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</si>
  <si>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</si>
  <si>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</si>
  <si>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</si>
  <si>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</si>
  <si>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</si>
  <si>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</si>
  <si>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</si>
  <si>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</si>
  <si>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</si>
  <si>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</si>
  <si>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</si>
  <si>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</si>
  <si>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</si>
  <si>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</si>
  <si>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</si>
  <si>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</si>
  <si>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</si>
  <si>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</si>
  <si>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</si>
  <si>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</si>
  <si>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</si>
  <si>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</si>
  <si>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</si>
  <si>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</si>
  <si>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</si>
  <si>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</si>
  <si>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</si>
  <si>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</si>
  <si>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</si>
  <si>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</si>
  <si>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</si>
  <si>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</si>
  <si>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</si>
  <si>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</si>
  <si>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</si>
  <si>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</si>
  <si>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</si>
  <si>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</si>
  <si>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</si>
  <si>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</si>
  <si>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</si>
  <si>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</si>
  <si>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</si>
  <si>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</si>
  <si>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</si>
  <si>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</si>
  <si>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</si>
  <si>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</si>
  <si>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</si>
  <si>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</si>
  <si>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</si>
  <si>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</si>
  <si>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</si>
  <si>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</si>
  <si>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</si>
  <si>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</si>
  <si>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</si>
  <si>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</si>
  <si>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</si>
  <si>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</si>
  <si>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</si>
  <si>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</si>
  <si>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</si>
  <si>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</si>
  <si>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</si>
  <si>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</si>
  <si>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</si>
  <si>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</si>
  <si>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</si>
  <si>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</si>
  <si>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</si>
  <si>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</si>
  <si>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</si>
  <si>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</si>
  <si>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</si>
  <si>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</si>
  <si>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</si>
  <si>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</si>
  <si>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</si>
  <si>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</si>
  <si>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</si>
  <si>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</si>
  <si>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</si>
  <si>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</si>
  <si>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</si>
  <si>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</si>
  <si>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</si>
  <si>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</si>
  <si>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</si>
  <si>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</si>
  <si>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</si>
  <si>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</si>
  <si>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</si>
  <si>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</si>
  <si>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</si>
  <si>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</si>
  <si>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</si>
  <si>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</si>
  <si>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</si>
  <si>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</si>
  <si>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</si>
  <si>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</si>
  <si>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</si>
  <si>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</si>
  <si>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</si>
  <si>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</si>
  <si>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</si>
  <si>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</si>
  <si>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</si>
  <si>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</si>
  <si>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</si>
  <si>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</si>
  <si>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</si>
  <si>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</si>
  <si>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</si>
  <si>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</si>
  <si>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</si>
  <si>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</si>
  <si>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</si>
  <si>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</si>
  <si>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</si>
  <si>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</si>
  <si>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</si>
  <si>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</si>
  <si>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</si>
  <si>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</si>
  <si>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</si>
  <si>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</si>
  <si>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</si>
  <si>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</si>
  <si>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</si>
  <si>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</si>
  <si>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</si>
  <si>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</si>
  <si>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</si>
  <si>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</si>
  <si>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</si>
  <si>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</si>
  <si>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</si>
  <si>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</si>
  <si>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</si>
  <si>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</si>
  <si>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</si>
  <si>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</si>
  <si>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</si>
  <si>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</si>
  <si>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</si>
  <si>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</si>
  <si>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</si>
  <si>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</si>
  <si>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</si>
  <si>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</si>
  <si>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</si>
  <si>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</si>
  <si>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</si>
  <si>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</si>
  <si>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</si>
  <si>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</si>
  <si>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</si>
  <si>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</si>
  <si>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</si>
  <si>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</si>
  <si>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</si>
  <si>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</si>
  <si>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</si>
  <si>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</si>
  <si>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</si>
  <si>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</si>
  <si>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</si>
  <si>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</si>
  <si>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</si>
  <si>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</si>
  <si>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</si>
  <si>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</si>
  <si>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</si>
  <si>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</si>
  <si>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</si>
  <si>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</si>
  <si>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</si>
  <si>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</si>
  <si>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</si>
  <si>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</si>
  <si>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</si>
  <si>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</si>
  <si>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</si>
  <si>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</si>
  <si>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</si>
  <si>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</si>
  <si>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</si>
  <si>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</si>
  <si>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</si>
  <si>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</si>
  <si>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</si>
  <si>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</si>
  <si>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</si>
  <si>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</si>
  <si>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</si>
  <si>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</si>
  <si>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</si>
  <si>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</si>
  <si>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</si>
  <si>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</si>
  <si>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</si>
  <si>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</si>
  <si>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</si>
  <si>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</si>
  <si>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</si>
  <si>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</si>
  <si>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</si>
  <si>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</si>
  <si>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</si>
  <si>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</si>
  <si>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</si>
  <si>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</si>
  <si>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</si>
  <si>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</si>
  <si>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</si>
  <si>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</si>
  <si>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</si>
  <si>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</si>
  <si>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</si>
  <si>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</si>
  <si>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</si>
  <si>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</si>
  <si>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</si>
  <si>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</si>
  <si>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</si>
  <si>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</si>
  <si>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</si>
  <si>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</si>
  <si>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</si>
  <si>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</si>
  <si>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</si>
  <si>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</si>
  <si>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</si>
  <si>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</si>
  <si>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</si>
  <si>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</si>
  <si>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</si>
  <si>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</si>
  <si>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</si>
  <si>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</si>
  <si>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</si>
  <si>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</si>
  <si>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</si>
  <si>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</si>
  <si>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</si>
  <si>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</si>
  <si>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</si>
  <si>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</si>
  <si>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</si>
  <si>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</si>
  <si>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</si>
  <si>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</si>
  <si>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</si>
  <si>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</si>
  <si>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</si>
  <si>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</si>
  <si>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</si>
  <si>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</si>
  <si>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</si>
  <si>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</si>
  <si>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</si>
  <si>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</si>
  <si>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</si>
  <si>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</si>
  <si>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</si>
  <si>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</si>
  <si>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</si>
  <si>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</si>
  <si>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</si>
  <si>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</si>
  <si>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</si>
  <si>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</si>
  <si>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</si>
  <si>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</si>
  <si>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</si>
  <si>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</si>
  <si>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</si>
  <si>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</si>
  <si>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</si>
  <si>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</si>
  <si>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</si>
  <si>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</si>
  <si>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</si>
  <si>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</si>
  <si>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</si>
  <si>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</si>
  <si>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</si>
  <si>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</si>
  <si>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</si>
  <si>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</si>
  <si>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</si>
  <si>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</si>
  <si>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</si>
  <si>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</si>
  <si>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</si>
  <si>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</si>
  <si>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</si>
  <si>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</si>
  <si>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</si>
  <si>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</si>
  <si>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</si>
  <si>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</si>
  <si>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</si>
  <si>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</si>
  <si>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</si>
  <si>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</si>
  <si>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</si>
  <si>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</si>
  <si>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</si>
  <si>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</si>
  <si>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</si>
  <si>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</si>
  <si>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</si>
  <si>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</si>
  <si>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</si>
  <si>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</si>
  <si>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</si>
  <si>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</si>
  <si>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</si>
  <si>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</si>
  <si>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</si>
  <si>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</si>
  <si>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</si>
  <si>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</si>
  <si>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</si>
  <si>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</si>
  <si>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</si>
  <si>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</si>
  <si>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</si>
  <si>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</si>
  <si>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</si>
  <si>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</si>
  <si>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</si>
  <si>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</si>
  <si>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</si>
  <si>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</si>
  <si>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</si>
  <si>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</si>
  <si>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</si>
  <si>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</si>
  <si>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</si>
  <si>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</si>
  <si>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</si>
  <si>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</si>
  <si>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</si>
  <si>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</si>
  <si>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</si>
  <si>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</si>
  <si>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</si>
  <si>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</si>
  <si>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</si>
  <si>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</si>
  <si>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</si>
  <si>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</si>
  <si>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</si>
  <si>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</si>
  <si>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</si>
  <si>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</si>
  <si>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</si>
  <si>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</si>
  <si>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</si>
  <si>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</si>
  <si>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</si>
  <si>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</si>
  <si>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</si>
  <si>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</si>
  <si>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</si>
  <si>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</si>
  <si>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</si>
  <si>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</si>
  <si>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</si>
  <si>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</si>
  <si>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</si>
  <si>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</si>
  <si>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</si>
  <si>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</si>
  <si>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</si>
  <si>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</si>
  <si>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</si>
  <si>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</si>
  <si>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</si>
  <si>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</si>
  <si>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</si>
  <si>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</si>
  <si>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</si>
  <si>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</si>
  <si>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</si>
  <si>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</si>
  <si>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</si>
  <si>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</si>
  <si>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</si>
  <si>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</si>
  <si>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</si>
  <si>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</si>
  <si>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</si>
  <si>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</si>
  <si>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</si>
  <si>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</si>
  <si>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</si>
  <si>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</si>
  <si>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</si>
  <si>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</si>
  <si>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</si>
  <si>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</si>
  <si>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</si>
  <si>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</si>
  <si>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</si>
  <si>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</si>
  <si>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</si>
  <si>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</si>
  <si>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</si>
  <si>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</si>
  <si>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</si>
  <si>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</si>
  <si>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</si>
  <si>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</si>
  <si>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</si>
  <si>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</si>
  <si>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</si>
  <si>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</si>
  <si>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</si>
  <si>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</si>
  <si>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</si>
  <si>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</si>
  <si>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</si>
  <si>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</si>
  <si>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</si>
  <si>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</si>
  <si>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</si>
  <si>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</si>
  <si>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</si>
  <si>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</si>
  <si>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</si>
  <si>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</si>
  <si>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</si>
  <si>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</si>
  <si>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</si>
  <si>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</si>
  <si>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</si>
  <si>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</si>
  <si>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</si>
  <si>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</si>
  <si>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</si>
  <si>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</si>
  <si>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</si>
  <si>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</si>
  <si>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</si>
  <si>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</si>
  <si>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</si>
  <si>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</si>
  <si>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</si>
  <si>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</si>
  <si>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</si>
  <si>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</si>
  <si>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</si>
  <si>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</si>
  <si>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</si>
  <si>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</si>
  <si>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</si>
  <si>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</si>
  <si>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</si>
  <si>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</si>
  <si>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</si>
  <si>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</si>
  <si>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</si>
  <si>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</si>
  <si>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</si>
  <si>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</si>
  <si>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</si>
  <si>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</si>
  <si>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</si>
  <si>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</si>
  <si>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</si>
  <si>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</si>
  <si>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</si>
  <si>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</si>
  <si>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</si>
  <si>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</si>
  <si>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</si>
  <si>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</si>
  <si>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</si>
  <si>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</si>
  <si>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</si>
  <si>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</si>
  <si>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</si>
  <si>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</si>
  <si>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</si>
  <si>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</si>
  <si>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</si>
  <si>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</si>
  <si>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</si>
  <si>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</si>
  <si>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</si>
  <si>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</si>
  <si>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</si>
  <si>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</si>
  <si>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</si>
  <si>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</si>
  <si>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</si>
  <si>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</si>
  <si>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</si>
  <si>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</si>
  <si>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</si>
  <si>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</si>
  <si>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</si>
  <si>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</si>
  <si>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</si>
  <si>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</si>
  <si>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</si>
  <si>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</si>
  <si>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</si>
  <si>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</si>
  <si>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</si>
  <si>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</si>
  <si>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</si>
  <si>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</si>
  <si>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</si>
  <si>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</si>
  <si>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</si>
  <si>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</si>
  <si>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</si>
  <si>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</si>
  <si>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</si>
  <si>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</si>
  <si>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</si>
  <si>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</si>
  <si>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</si>
  <si>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</si>
  <si>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</si>
  <si>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</si>
  <si>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</si>
  <si>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</si>
  <si>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</si>
  <si>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</si>
  <si>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</si>
  <si>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</si>
  <si>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</si>
  <si>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</si>
  <si>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</si>
  <si>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</si>
  <si>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</si>
  <si>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</si>
  <si>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</si>
  <si>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</si>
  <si>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</si>
  <si>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</si>
  <si>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</si>
  <si>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</si>
  <si>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</si>
  <si>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</si>
  <si>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</si>
  <si>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</si>
  <si>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</si>
  <si>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</si>
  <si>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</si>
  <si>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</si>
  <si>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</si>
  <si>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</si>
  <si>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</si>
  <si>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</si>
  <si>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</si>
  <si>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</si>
  <si>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</si>
  <si>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</si>
  <si>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</si>
  <si>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</si>
  <si>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</si>
  <si>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</si>
  <si>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</si>
  <si>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</si>
  <si>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</si>
  <si>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</si>
  <si>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</si>
  <si>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</si>
  <si>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</si>
  <si>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</si>
  <si>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</si>
  <si>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</si>
  <si>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</si>
  <si>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</si>
  <si>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</si>
  <si>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</si>
  <si>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</si>
  <si>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</si>
  <si>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</si>
  <si>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</si>
  <si>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</si>
  <si>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</si>
  <si>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</si>
  <si>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</si>
  <si>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</si>
  <si>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</si>
  <si>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</si>
  <si>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</si>
  <si>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</si>
  <si>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</si>
  <si>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</si>
  <si>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</si>
  <si>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</si>
  <si>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</si>
  <si>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</si>
  <si>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</si>
  <si>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</si>
  <si>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</si>
  <si>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</si>
  <si>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</si>
  <si>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</si>
  <si>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</si>
  <si>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</si>
  <si>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</si>
  <si>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</si>
  <si>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</si>
  <si>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</si>
  <si>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</si>
  <si>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</si>
  <si>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</si>
  <si>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</si>
  <si>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</si>
  <si>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</si>
  <si>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</si>
  <si>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</si>
  <si>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</si>
  <si>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</si>
  <si>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</si>
  <si>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</si>
  <si>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</si>
  <si>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</si>
  <si>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</si>
  <si>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</si>
  <si>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</si>
  <si>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</si>
  <si>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</si>
  <si>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</si>
  <si>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</si>
  <si>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</si>
  <si>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</si>
  <si>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</si>
  <si>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</si>
  <si>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</si>
  <si>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</si>
  <si>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</si>
  <si>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</si>
  <si>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</si>
  <si>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</si>
  <si>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</si>
  <si>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</si>
  <si>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</si>
  <si>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</si>
  <si>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</si>
  <si>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</si>
  <si>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</si>
  <si>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</si>
  <si>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</si>
  <si>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</si>
  <si>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</si>
  <si>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</si>
  <si>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</si>
  <si>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</si>
  <si>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</si>
  <si>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</si>
  <si>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</si>
  <si>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</si>
  <si>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</si>
  <si>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</si>
  <si>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</si>
  <si>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</si>
  <si>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</si>
  <si>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</si>
  <si>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</si>
  <si>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</si>
  <si>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</si>
  <si>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</si>
  <si>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</si>
  <si>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</si>
  <si>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</si>
  <si>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</si>
  <si>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</si>
  <si>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</si>
  <si>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</si>
  <si>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</si>
  <si>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</si>
  <si>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</si>
  <si>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</si>
  <si>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</si>
  <si>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</si>
  <si>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</si>
  <si>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</si>
  <si>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</si>
  <si>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</si>
  <si>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</si>
  <si>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</si>
  <si>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</si>
  <si>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</si>
  <si>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</si>
  <si>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</si>
  <si>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</si>
  <si>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</si>
  <si>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</si>
  <si>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</si>
  <si>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</si>
  <si>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</si>
  <si>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</si>
  <si>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</si>
  <si>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</si>
  <si>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</si>
  <si>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</si>
  <si>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</si>
  <si>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</si>
  <si>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</si>
  <si>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</si>
  <si>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</si>
  <si>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</si>
  <si>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</si>
  <si>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</si>
  <si>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</si>
  <si>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</si>
  <si>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</si>
  <si>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</si>
  <si>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</si>
  <si>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</si>
  <si>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</si>
  <si>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</si>
  <si>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</si>
  <si>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</si>
  <si>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</si>
  <si>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</si>
  <si>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</si>
  <si>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</si>
  <si>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</si>
  <si>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</si>
  <si>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</si>
  <si>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</si>
  <si>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</si>
  <si>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</si>
  <si>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</si>
  <si>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</si>
  <si>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</si>
  <si>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</si>
  <si>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</si>
  <si>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</si>
  <si>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</si>
  <si>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</si>
  <si>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</si>
  <si>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</si>
  <si>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</si>
  <si>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</si>
  <si>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</si>
  <si>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</si>
  <si>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</si>
  <si>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</si>
  <si>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</si>
  <si>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</si>
  <si>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</si>
  <si>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</si>
  <si>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</si>
  <si>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</si>
  <si>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</si>
  <si>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</si>
  <si>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</si>
  <si>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</si>
  <si>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</si>
  <si>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</si>
  <si>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</si>
  <si>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</si>
  <si>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</si>
  <si>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</si>
  <si>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</si>
  <si>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</si>
  <si>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</si>
  <si>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</si>
  <si>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</si>
  <si>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</si>
  <si>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</si>
  <si>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</si>
  <si>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</si>
  <si>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</si>
  <si>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</si>
  <si>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</si>
  <si>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</si>
  <si>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</si>
  <si>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</si>
  <si>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</si>
  <si>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</si>
  <si>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</si>
  <si>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</si>
  <si>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</si>
  <si>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</si>
  <si>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</si>
  <si>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</si>
  <si>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</si>
  <si>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</si>
  <si>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</si>
  <si>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</si>
  <si>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</si>
  <si>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</si>
  <si>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</si>
  <si>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</si>
  <si>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</si>
  <si>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</si>
  <si>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</si>
  <si>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</si>
  <si>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</si>
  <si>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</si>
  <si>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</si>
  <si>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</si>
  <si>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</si>
  <si>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</si>
  <si>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</si>
  <si>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</si>
  <si>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</si>
  <si>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</si>
  <si>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</si>
  <si>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</si>
  <si>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</si>
  <si>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</si>
  <si>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</si>
  <si>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</si>
  <si>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</si>
  <si>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</si>
  <si>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</si>
  <si>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</si>
  <si>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</si>
  <si>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</si>
  <si>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</si>
  <si>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</si>
  <si>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</si>
  <si>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</si>
  <si>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</si>
  <si>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</si>
  <si>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</si>
  <si>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</si>
  <si>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</si>
  <si>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</si>
  <si>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</si>
  <si>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</si>
  <si>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</si>
  <si>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</si>
  <si>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</si>
  <si>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</si>
  <si>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</si>
  <si>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</si>
  <si>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</si>
  <si>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</si>
  <si>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</si>
  <si>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</si>
  <si>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</si>
  <si>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</si>
  <si>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</si>
  <si>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</si>
  <si>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</si>
  <si>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</si>
  <si>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</si>
  <si>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</si>
  <si>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</si>
  <si>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</si>
  <si>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</si>
  <si>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</si>
  <si>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</si>
  <si>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</si>
  <si>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</si>
  <si>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</si>
  <si>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</si>
  <si>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</si>
  <si>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</si>
  <si>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</si>
  <si>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</si>
  <si>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</si>
  <si>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</si>
  <si>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</si>
  <si>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</si>
  <si>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</si>
  <si>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</si>
  <si>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</si>
  <si>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</si>
  <si>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</si>
  <si>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</si>
  <si>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</si>
  <si>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</si>
  <si>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</si>
  <si>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</si>
  <si>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</si>
  <si>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</si>
  <si>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</si>
  <si>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</si>
  <si>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</si>
  <si>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</si>
  <si>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</si>
  <si>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</si>
  <si>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</si>
  <si>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</si>
  <si>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</si>
  <si>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</si>
  <si>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</si>
  <si>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</si>
  <si>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</si>
  <si>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</si>
  <si>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</si>
  <si>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</si>
  <si>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</si>
  <si>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</si>
  <si>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</si>
  <si>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</si>
  <si>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</si>
  <si>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</si>
  <si>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</si>
  <si>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</si>
  <si>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</si>
  <si>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</si>
  <si>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</si>
  <si>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</si>
  <si>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</si>
  <si>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</si>
  <si>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</si>
  <si>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</si>
  <si>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</si>
  <si>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</si>
  <si>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</si>
  <si>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</si>
  <si>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</si>
  <si>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</si>
  <si>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</si>
  <si>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</si>
  <si>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</si>
  <si>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</si>
  <si>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</si>
  <si>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</si>
  <si>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</si>
  <si>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</si>
  <si>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</si>
  <si>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</si>
  <si>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</si>
  <si>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</si>
  <si>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</si>
  <si>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</si>
  <si>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</si>
  <si>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</si>
  <si>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</si>
  <si>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</si>
  <si>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</si>
  <si>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</si>
  <si>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</si>
  <si>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</si>
  <si>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</si>
  <si>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</si>
  <si>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</si>
  <si>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</si>
  <si>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</si>
  <si>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</si>
  <si>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</si>
  <si>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</si>
  <si>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</si>
  <si>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</si>
  <si>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</si>
  <si>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</si>
  <si>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</si>
  <si>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</si>
  <si>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</si>
  <si>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</si>
  <si>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</si>
  <si>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</si>
  <si>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</si>
  <si>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</si>
  <si>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</si>
  <si>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</si>
  <si>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</si>
  <si>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</si>
  <si>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</si>
  <si>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</si>
  <si>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</si>
  <si>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</si>
  <si>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</si>
  <si>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</si>
  <si>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</si>
  <si>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</si>
  <si>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</si>
  <si>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</si>
  <si>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</si>
  <si>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</si>
  <si>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</si>
  <si>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</si>
  <si>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</si>
  <si>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</si>
  <si>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</si>
  <si>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</si>
  <si>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</si>
  <si>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</si>
  <si>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</si>
  <si>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</si>
  <si>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</si>
  <si>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</si>
  <si>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</si>
  <si>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</si>
  <si>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</si>
  <si>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</si>
  <si>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</si>
  <si>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</si>
  <si>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</si>
  <si>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</si>
  <si>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</si>
  <si>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</si>
  <si>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</si>
  <si>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</si>
  <si>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</si>
  <si>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</si>
  <si>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</si>
  <si>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</si>
  <si>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</si>
  <si>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</si>
  <si>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</si>
  <si>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</si>
  <si>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</si>
  <si>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</si>
  <si>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</si>
  <si>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</si>
  <si>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</si>
  <si>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</si>
  <si>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</si>
  <si>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</si>
  <si>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</si>
  <si>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</si>
  <si>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</si>
  <si>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</si>
  <si>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</si>
  <si>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</si>
  <si>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</si>
  <si>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</si>
  <si>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</si>
  <si>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</si>
  <si>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</si>
  <si>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</si>
  <si>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</si>
  <si>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</si>
  <si>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</si>
  <si>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</si>
  <si>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</si>
  <si>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</si>
  <si>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</si>
  <si>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</si>
  <si>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</si>
  <si>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</si>
  <si>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</si>
  <si>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</si>
  <si>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</si>
  <si>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</si>
  <si>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</si>
  <si>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</si>
  <si>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</si>
  <si>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</si>
  <si>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</si>
  <si>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</si>
  <si>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</si>
  <si>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</si>
  <si>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</si>
  <si>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</si>
  <si>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</si>
  <si>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</si>
  <si>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</si>
  <si>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</si>
  <si>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</si>
  <si>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</si>
  <si>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</si>
  <si>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</si>
  <si>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</si>
  <si>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</si>
  <si>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</si>
  <si>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</si>
  <si>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</si>
  <si>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</si>
  <si>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</si>
  <si>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</si>
  <si>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</si>
  <si>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</si>
  <si>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</si>
  <si>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</si>
  <si>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</si>
  <si>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</si>
  <si>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</si>
  <si>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</si>
  <si>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</si>
  <si>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</si>
  <si>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</si>
  <si>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</si>
  <si>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</si>
  <si>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</si>
  <si>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</si>
  <si>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</si>
  <si>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</si>
  <si>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</si>
  <si>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</si>
  <si>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</si>
  <si>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</si>
  <si>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</si>
  <si>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</si>
  <si>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</si>
  <si>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</si>
  <si>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</si>
  <si>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</si>
  <si>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</si>
  <si>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</si>
  <si>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</si>
  <si>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</si>
  <si>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</si>
  <si>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</si>
  <si>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</si>
  <si>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</si>
  <si>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</si>
  <si>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</si>
  <si>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</si>
  <si>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</si>
  <si>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</si>
  <si>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</si>
  <si>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</si>
  <si>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</si>
  <si>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</si>
  <si>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</si>
  <si>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</si>
  <si>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</si>
  <si>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</si>
  <si>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</si>
  <si>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</si>
  <si>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</si>
  <si>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</si>
  <si>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</si>
  <si>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</si>
  <si>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</si>
  <si>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</si>
  <si>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</si>
  <si>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</si>
  <si>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</si>
  <si>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</si>
  <si>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</si>
  <si>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</si>
  <si>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</si>
  <si>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</si>
  <si>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</si>
  <si>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</si>
  <si>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</si>
  <si>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</si>
  <si>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</si>
  <si>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</si>
  <si>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</si>
  <si>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</si>
  <si>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</si>
  <si>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</si>
  <si>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</si>
  <si>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</si>
  <si>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</si>
  <si>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</si>
  <si>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</si>
  <si>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</si>
  <si>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</si>
  <si>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</si>
  <si>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</si>
  <si>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</si>
  <si>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</si>
  <si>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</si>
  <si>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</si>
  <si>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</si>
  <si>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</si>
  <si>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</si>
  <si>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</si>
  <si>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</si>
  <si>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</si>
  <si>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</si>
  <si>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</si>
  <si>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</si>
  <si>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</si>
  <si>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</si>
  <si>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</si>
  <si>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</si>
  <si>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</si>
  <si>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</si>
  <si>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</si>
  <si>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</si>
  <si>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</si>
  <si>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</si>
  <si>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</si>
  <si>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</si>
  <si>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</si>
  <si>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</si>
  <si>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</si>
  <si>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</si>
  <si>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</si>
  <si>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</si>
  <si>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</si>
  <si>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</si>
  <si>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</si>
  <si>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</si>
  <si>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</si>
  <si>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</si>
  <si>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</si>
  <si>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</si>
  <si>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</si>
  <si>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</si>
  <si>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</si>
  <si>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</si>
  <si>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</si>
  <si>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</si>
  <si>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</si>
  <si>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</si>
  <si>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</si>
  <si>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</si>
  <si>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</si>
  <si>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</si>
  <si>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</si>
  <si>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</si>
  <si>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</si>
  <si>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</si>
  <si>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</si>
  <si>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</si>
  <si>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</si>
  <si>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</si>
  <si>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</si>
  <si>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</si>
  <si>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</si>
  <si>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</si>
  <si>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</si>
  <si>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</si>
  <si>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</si>
  <si>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</si>
  <si>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</si>
  <si>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</si>
  <si>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</si>
  <si>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</si>
  <si>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</si>
  <si>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</si>
  <si>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</si>
  <si>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</si>
  <si>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</si>
  <si>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</si>
  <si>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</si>
  <si>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</si>
  <si>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</si>
  <si>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</si>
  <si>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</si>
  <si>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</si>
  <si>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</si>
  <si>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</si>
  <si>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</si>
  <si>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</si>
  <si>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</si>
  <si>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</si>
  <si>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</si>
  <si>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</si>
  <si>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</si>
  <si>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</si>
  <si>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</si>
  <si>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</si>
  <si>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</si>
  <si>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</si>
  <si>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</si>
  <si>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</si>
  <si>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</si>
  <si>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</si>
  <si>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</si>
  <si>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</si>
  <si>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</si>
  <si>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</si>
  <si>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</si>
  <si>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</si>
  <si>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</si>
  <si>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</si>
  <si>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</si>
  <si>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</si>
  <si>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</si>
  <si>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</si>
  <si>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</si>
  <si>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</si>
  <si>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</si>
  <si>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</si>
  <si>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</si>
  <si>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</si>
  <si>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</si>
  <si>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</si>
  <si>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</si>
  <si>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</si>
  <si>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</si>
  <si>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</si>
  <si>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</si>
  <si>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</si>
  <si>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</si>
  <si>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</si>
  <si>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</si>
  <si>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</si>
  <si>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</si>
  <si>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</si>
  <si>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</si>
  <si>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</si>
  <si>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</si>
  <si>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</si>
  <si>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</si>
  <si>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</si>
  <si>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</si>
  <si>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</si>
  <si>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</si>
  <si>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</si>
  <si>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</si>
  <si>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</si>
  <si>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</si>
  <si>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</si>
  <si>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</si>
  <si>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</si>
  <si>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</si>
  <si>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</si>
  <si>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</si>
  <si>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</si>
  <si>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</si>
  <si>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</si>
  <si>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</si>
  <si>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</si>
  <si>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</si>
  <si>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</si>
  <si>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</si>
  <si>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</si>
  <si>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</si>
  <si>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</si>
  <si>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</si>
  <si>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</si>
  <si>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</si>
  <si>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</si>
  <si>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</si>
  <si>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</si>
  <si>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</si>
  <si>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</si>
  <si>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</si>
  <si>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</si>
  <si>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</si>
  <si>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</si>
  <si>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</si>
  <si>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</si>
  <si>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</si>
  <si>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</si>
  <si>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</si>
  <si>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</si>
  <si>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</si>
  <si>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</si>
  <si>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</si>
  <si>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</si>
  <si>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</si>
  <si>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</si>
  <si>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</si>
  <si>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</si>
  <si>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</si>
  <si>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</si>
  <si>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</si>
  <si>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</si>
  <si>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</si>
  <si>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</si>
  <si>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</si>
  <si>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</si>
  <si>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</si>
  <si>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</si>
  <si>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</si>
  <si>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</si>
  <si>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</si>
  <si>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</si>
  <si>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</si>
  <si>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</si>
  <si>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</si>
  <si>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</si>
  <si>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</si>
  <si>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</si>
  <si>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</si>
  <si>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</si>
  <si>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</si>
  <si>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</si>
  <si>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</si>
  <si>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</si>
  <si>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</si>
  <si>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</si>
  <si>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</si>
  <si>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</si>
  <si>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</si>
  <si>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</si>
  <si>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</si>
  <si>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</si>
  <si>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</si>
  <si>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</si>
  <si>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</si>
  <si>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</si>
  <si>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</si>
  <si>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</si>
  <si>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</si>
  <si>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</si>
  <si>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</si>
  <si>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</si>
  <si>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</si>
  <si>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</si>
  <si>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</si>
  <si>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</si>
  <si>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</si>
  <si>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</si>
  <si>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</si>
  <si>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</si>
  <si>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</si>
  <si>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</si>
  <si>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</si>
  <si>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</si>
  <si>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</si>
  <si>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</si>
  <si>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</si>
  <si>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</si>
  <si>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</si>
  <si>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</si>
  <si>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</si>
  <si>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</si>
  <si>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</si>
  <si>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</si>
  <si>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</si>
  <si>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</si>
  <si>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</si>
  <si>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</si>
  <si>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</si>
  <si>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</si>
  <si>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</si>
  <si>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</si>
  <si>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</si>
  <si>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</si>
  <si>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</si>
  <si>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</si>
  <si>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</si>
  <si>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</si>
  <si>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</si>
  <si>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</si>
  <si>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</si>
  <si>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</si>
  <si>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</si>
  <si>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</si>
  <si>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</si>
  <si>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</si>
  <si>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</si>
  <si>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</si>
  <si>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</si>
  <si>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</si>
  <si>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</si>
  <si>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</si>
  <si>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</si>
  <si>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</si>
  <si>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</si>
  <si>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</si>
  <si>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</si>
  <si>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</si>
  <si>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</si>
  <si>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</si>
  <si>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</si>
  <si>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</si>
  <si>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</si>
  <si>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</si>
  <si>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</si>
  <si>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</si>
  <si>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</si>
  <si>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</si>
  <si>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</si>
  <si>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</si>
  <si>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</si>
  <si>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</si>
  <si>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</si>
  <si>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</si>
  <si>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</si>
  <si>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</si>
  <si>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</si>
  <si>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</si>
  <si>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</si>
  <si>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</si>
  <si>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</si>
  <si>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</si>
  <si>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</si>
  <si>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</si>
  <si>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</si>
  <si>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</si>
  <si>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</si>
  <si>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</si>
  <si>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</si>
  <si>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</si>
  <si>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</si>
  <si>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</si>
  <si>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</si>
  <si>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</si>
  <si>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</si>
  <si>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</si>
  <si>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</si>
  <si>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</si>
  <si>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</si>
  <si>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</si>
  <si>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</si>
  <si>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</si>
  <si>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</si>
  <si>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</si>
  <si>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</si>
  <si>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</si>
  <si>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</si>
  <si>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</si>
  <si>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</si>
  <si>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</si>
  <si>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</si>
  <si>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</si>
  <si>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</si>
  <si>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</si>
  <si>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</si>
  <si>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</si>
  <si>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</si>
  <si>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</si>
  <si>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</si>
  <si>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</si>
  <si>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</si>
  <si>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</si>
  <si>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</si>
  <si>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</si>
  <si>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</si>
  <si>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</si>
  <si>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</si>
  <si>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</si>
  <si>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</si>
  <si>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</si>
  <si>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</si>
  <si>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</si>
  <si>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</si>
  <si>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</si>
  <si>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</si>
  <si>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</si>
  <si>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</si>
  <si>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</si>
  <si>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</si>
  <si>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</si>
  <si>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</si>
  <si>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</si>
  <si>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</si>
  <si>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</si>
  <si>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</si>
  <si>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</si>
  <si>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</si>
  <si>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</si>
  <si>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</si>
  <si>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</si>
  <si>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</si>
  <si>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</si>
  <si>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</si>
  <si>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</si>
  <si>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</si>
  <si>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</si>
  <si>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</si>
  <si>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</si>
  <si>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</si>
  <si>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</si>
  <si>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</si>
  <si>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</si>
  <si>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</si>
  <si>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</si>
  <si>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</si>
  <si>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</si>
  <si>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</si>
  <si>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</si>
  <si>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</si>
  <si>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</si>
  <si>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</si>
  <si>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</si>
  <si>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</si>
  <si>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</si>
  <si>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</si>
  <si>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</si>
  <si>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</si>
  <si>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</si>
  <si>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</si>
  <si>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</si>
  <si>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</si>
  <si>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</si>
  <si>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</si>
  <si>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</si>
  <si>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</si>
  <si>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</si>
  <si>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</si>
  <si>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</si>
  <si>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</si>
  <si>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</si>
  <si>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</si>
  <si>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</si>
  <si>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</si>
  <si>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</si>
  <si>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</si>
  <si>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</si>
  <si>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</si>
  <si>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</si>
  <si>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</si>
  <si>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</si>
  <si>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</si>
  <si>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</si>
  <si>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</si>
  <si>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</si>
  <si>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</si>
  <si>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</si>
  <si>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</si>
  <si>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</si>
  <si>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</si>
  <si>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</si>
  <si>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</si>
  <si>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</si>
  <si>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</si>
  <si>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</si>
  <si>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</si>
  <si>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</si>
  <si>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</si>
  <si>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</si>
  <si>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</si>
  <si>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</si>
  <si>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</si>
  <si>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</si>
  <si>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</si>
  <si>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</si>
  <si>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</si>
  <si>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</si>
  <si>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</si>
  <si>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</si>
  <si>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</si>
  <si>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</si>
  <si>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</si>
  <si>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</si>
  <si>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</si>
  <si>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</si>
  <si>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</si>
  <si>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</si>
  <si>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</si>
  <si>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</si>
  <si>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</si>
  <si>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</si>
  <si>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</si>
  <si>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</si>
  <si>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</si>
  <si>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</si>
  <si>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</si>
  <si>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</si>
  <si>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</si>
  <si>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</si>
  <si>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</si>
  <si>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</si>
  <si>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</si>
  <si>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</si>
  <si>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</si>
  <si>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</si>
  <si>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</si>
  <si>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</si>
  <si>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</si>
  <si>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</si>
  <si>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</si>
  <si>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</si>
  <si>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</si>
  <si>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</si>
  <si>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</si>
  <si>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</si>
  <si>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</si>
  <si>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</si>
  <si>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</si>
  <si>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</si>
  <si>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</si>
  <si>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</si>
  <si>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</si>
  <si>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</si>
  <si>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</si>
  <si>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</si>
  <si>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</si>
  <si>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</si>
  <si>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</si>
  <si>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</si>
  <si>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</si>
  <si>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</si>
  <si>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</si>
  <si>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</si>
  <si>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</si>
  <si>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</si>
  <si>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</si>
  <si>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</si>
  <si>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</si>
  <si>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</si>
  <si>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</si>
  <si>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</si>
  <si>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</si>
  <si>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</si>
  <si>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</si>
  <si>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</si>
  <si>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</si>
  <si>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</si>
  <si>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</si>
  <si>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</si>
  <si>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</si>
  <si>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</si>
  <si>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</si>
  <si>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</si>
  <si>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</si>
  <si>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</si>
  <si>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</si>
  <si>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</si>
  <si>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</si>
  <si>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</si>
  <si>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</si>
  <si>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</si>
  <si>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</si>
  <si>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</si>
  <si>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</si>
  <si>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</si>
  <si>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</si>
  <si>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</si>
  <si>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</si>
  <si>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</si>
  <si>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</si>
  <si>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</si>
  <si>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</si>
  <si>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</si>
  <si>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</si>
  <si>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</si>
  <si>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</si>
  <si>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</si>
  <si>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</si>
  <si>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</si>
  <si>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</si>
  <si>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</si>
  <si>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</si>
  <si>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</si>
  <si>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</si>
  <si>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</si>
  <si>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</si>
  <si>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</si>
  <si>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</si>
  <si>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</si>
  <si>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</si>
  <si>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</si>
  <si>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</si>
  <si>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</si>
  <si>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</si>
  <si>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</si>
  <si>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</si>
  <si>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</si>
  <si>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</si>
  <si>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</si>
  <si>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</si>
  <si>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</si>
  <si>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</si>
  <si>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</si>
  <si>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</si>
  <si>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</si>
  <si>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</si>
  <si>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</si>
  <si>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</si>
  <si>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</si>
  <si>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</si>
  <si>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</si>
  <si>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</si>
  <si>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</si>
  <si>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</si>
  <si>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</si>
  <si>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</si>
  <si>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</si>
  <si>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</si>
  <si>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</si>
  <si>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</si>
  <si>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</si>
  <si>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</si>
  <si>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</si>
  <si>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</si>
  <si>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</si>
  <si>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</si>
  <si>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</si>
  <si>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</si>
  <si>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</si>
  <si>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</si>
  <si>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</si>
  <si>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</si>
  <si>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</si>
  <si>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</si>
  <si>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</si>
  <si>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</si>
  <si>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</si>
  <si>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</si>
  <si>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</si>
  <si>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</si>
  <si>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</si>
  <si>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</si>
  <si>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</si>
  <si>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</si>
  <si>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</si>
  <si>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</si>
  <si>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</si>
  <si>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</si>
  <si>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</si>
  <si>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</si>
  <si>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</si>
  <si>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</si>
  <si>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</si>
  <si>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</si>
  <si>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</si>
  <si>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</si>
  <si>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</si>
  <si>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</si>
  <si>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</si>
  <si>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</si>
  <si>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</si>
  <si>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</si>
  <si>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</si>
  <si>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</si>
  <si>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</si>
  <si>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</si>
  <si>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</si>
  <si>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</si>
  <si>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</si>
  <si>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</si>
  <si>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</si>
  <si>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</si>
  <si>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</si>
  <si>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</si>
  <si>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</si>
  <si>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</si>
  <si>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</si>
  <si>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</si>
  <si>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</si>
  <si>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</si>
  <si>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</si>
  <si>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</si>
  <si>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</si>
  <si>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</si>
  <si>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</si>
  <si>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</si>
  <si>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</si>
  <si>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</si>
  <si>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</si>
  <si>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</si>
  <si>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</si>
  <si>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</si>
  <si>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</si>
  <si>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</si>
  <si>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</si>
  <si>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</si>
  <si>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</si>
  <si>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</si>
  <si>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</si>
  <si>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</si>
  <si>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</si>
  <si>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</si>
  <si>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</si>
  <si>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</si>
  <si>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</si>
  <si>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</si>
  <si>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</si>
  <si>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</si>
  <si>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</si>
  <si>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</si>
  <si>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</si>
  <si>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</si>
  <si>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</si>
  <si>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</si>
  <si>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</si>
  <si>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</si>
  <si>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</si>
  <si>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</si>
  <si>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</si>
  <si>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</si>
  <si>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</si>
  <si>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</si>
  <si>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</si>
  <si>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</si>
  <si>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</si>
  <si>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</si>
  <si>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</si>
  <si>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</si>
  <si>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</si>
  <si>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</si>
  <si>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</si>
  <si>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</si>
  <si>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</si>
  <si>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</si>
  <si>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</si>
  <si>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</si>
  <si>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</si>
  <si>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</si>
  <si>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</si>
  <si>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</si>
  <si>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</si>
  <si>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</si>
  <si>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</si>
  <si>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</si>
  <si>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</si>
  <si>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</si>
  <si>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</si>
  <si>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</si>
  <si>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</si>
  <si>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</si>
  <si>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</si>
  <si>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</si>
  <si>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</si>
  <si>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</si>
  <si>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</si>
  <si>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</si>
  <si>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</si>
  <si>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</si>
  <si>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</si>
  <si>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</si>
  <si>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</si>
  <si>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</si>
  <si>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</si>
  <si>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</si>
  <si>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</si>
  <si>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</si>
  <si>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</si>
  <si>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</si>
  <si>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</si>
  <si>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</si>
  <si>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</si>
  <si>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</si>
  <si>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</si>
  <si>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</si>
  <si>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</si>
  <si>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</si>
  <si>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</si>
  <si>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</si>
  <si>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</si>
  <si>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</si>
  <si>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</si>
  <si>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</si>
  <si>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</si>
  <si>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</si>
  <si>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</si>
  <si>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</si>
  <si>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</si>
  <si>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</si>
  <si>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</si>
  <si>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</si>
  <si>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</si>
  <si>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</si>
  <si>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</si>
  <si>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</si>
  <si>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</si>
  <si>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</si>
  <si>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</si>
  <si>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</si>
  <si>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</si>
  <si>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</si>
  <si>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</si>
  <si>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</si>
  <si>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</si>
  <si>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</si>
  <si>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</si>
  <si>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</si>
  <si>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</si>
  <si>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</si>
  <si>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</si>
  <si>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</si>
  <si>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</si>
  <si>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</si>
  <si>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</si>
  <si>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</si>
  <si>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</si>
  <si>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</si>
  <si>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</si>
  <si>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</si>
  <si>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</si>
  <si>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</si>
  <si>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</si>
  <si>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</si>
  <si>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</si>
  <si>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</si>
  <si>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</si>
  <si>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</si>
  <si>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</si>
  <si>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</si>
  <si>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</si>
  <si>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</si>
  <si>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</si>
  <si>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</si>
  <si>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</si>
  <si>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</si>
  <si>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</si>
  <si>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</si>
  <si>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</si>
  <si>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</si>
  <si>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</si>
  <si>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</si>
  <si>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</si>
  <si>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</si>
  <si>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</si>
  <si>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</si>
  <si>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</si>
  <si>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</si>
  <si>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</si>
  <si>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</si>
  <si>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</si>
  <si>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</si>
  <si>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</si>
  <si>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</si>
  <si>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</si>
  <si>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</si>
  <si>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</si>
  <si>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</si>
  <si>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</si>
  <si>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</si>
  <si>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</si>
  <si>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</si>
  <si>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</si>
  <si>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</si>
  <si>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</si>
  <si>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</si>
  <si>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</si>
  <si>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</si>
  <si>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</si>
  <si>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</si>
  <si>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</si>
  <si>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</si>
  <si>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</si>
  <si>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</si>
  <si>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</si>
  <si>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</si>
  <si>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</si>
  <si>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</si>
  <si>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</si>
  <si>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</si>
  <si>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</si>
  <si>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</si>
  <si>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</si>
  <si>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</si>
  <si>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</si>
  <si>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</si>
  <si>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</si>
  <si>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</si>
  <si>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</si>
  <si>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</si>
  <si>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</si>
  <si>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</si>
  <si>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</si>
  <si>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</si>
  <si>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</si>
  <si>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</si>
  <si>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</si>
  <si>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</si>
  <si>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</si>
  <si>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</si>
  <si>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</si>
  <si>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</si>
  <si>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</si>
  <si>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</si>
  <si>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</si>
  <si>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</si>
  <si>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</si>
  <si>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</si>
  <si>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</si>
  <si>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</si>
  <si>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</si>
  <si>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</si>
  <si>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</si>
  <si>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</si>
  <si>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</si>
  <si>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</si>
  <si>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</si>
  <si>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</si>
  <si>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</si>
  <si>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</si>
  <si>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</si>
  <si>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</si>
  <si>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</si>
  <si>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</si>
  <si>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</si>
  <si>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</si>
  <si>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</si>
  <si>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</si>
  <si>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</si>
  <si>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</si>
  <si>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</si>
  <si>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</si>
  <si>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</si>
  <si>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</si>
  <si>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</si>
  <si>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</si>
  <si>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</si>
  <si>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</si>
  <si>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</si>
  <si>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</si>
  <si>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</si>
  <si>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</si>
  <si>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</si>
  <si>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</si>
  <si>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</si>
  <si>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</si>
  <si>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</si>
  <si>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</si>
  <si>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</si>
  <si>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</si>
  <si>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</si>
  <si>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</si>
  <si>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</si>
  <si>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</si>
  <si>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</si>
  <si>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</si>
  <si>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</si>
  <si>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</si>
  <si>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</si>
  <si>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</si>
  <si>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</si>
  <si>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</si>
  <si>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</si>
  <si>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</si>
  <si>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</si>
  <si>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</si>
  <si>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</si>
  <si>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</si>
  <si>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</si>
  <si>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</si>
  <si>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</si>
  <si>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</si>
  <si>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</si>
  <si>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</si>
  <si>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</si>
  <si>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</si>
  <si>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</si>
  <si>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</si>
  <si>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</si>
  <si>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</si>
  <si>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</si>
  <si>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</si>
  <si>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</si>
  <si>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</si>
  <si>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</si>
  <si>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</si>
  <si>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</si>
  <si>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</si>
  <si>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</si>
  <si>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</si>
  <si>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</si>
  <si>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</si>
  <si>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</si>
  <si>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</si>
  <si>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</si>
  <si>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</si>
  <si>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</si>
  <si>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</si>
  <si>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</si>
  <si>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</si>
  <si>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</si>
  <si>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</si>
  <si>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</si>
  <si>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</si>
  <si>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</si>
  <si>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</si>
  <si>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</si>
  <si>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</si>
  <si>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</si>
  <si>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</si>
  <si>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</si>
  <si>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</si>
  <si>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</si>
  <si>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</si>
  <si>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</si>
  <si>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</si>
  <si>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</si>
  <si>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</si>
  <si>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</si>
  <si>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</si>
  <si>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</si>
  <si>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</si>
  <si>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</si>
  <si>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</si>
  <si>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</si>
  <si>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</si>
  <si>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</si>
  <si>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</si>
  <si>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</si>
  <si>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</si>
  <si>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</si>
  <si>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</si>
  <si>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</si>
  <si>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</si>
  <si>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</si>
  <si>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</si>
  <si>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</si>
  <si>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</si>
  <si>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</si>
  <si>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</si>
  <si>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</si>
  <si>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</si>
  <si>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</si>
  <si>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</si>
  <si>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</si>
  <si>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</si>
  <si>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</si>
  <si>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</si>
  <si>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</si>
  <si>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</si>
  <si>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</si>
  <si>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</si>
  <si>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</si>
  <si>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</si>
  <si>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</si>
  <si>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</si>
  <si>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</si>
  <si>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</si>
  <si>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</si>
  <si>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</si>
  <si>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</si>
  <si>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</si>
  <si>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</si>
  <si>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</si>
  <si>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</si>
  <si>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</si>
  <si>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</si>
  <si>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</si>
  <si>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</si>
  <si>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</si>
  <si>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</si>
  <si>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</si>
  <si>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</si>
  <si>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</si>
  <si>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</si>
  <si>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</si>
  <si>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</si>
  <si>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</si>
  <si>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</si>
  <si>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</si>
  <si>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</si>
  <si>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</si>
  <si>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</si>
  <si>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</si>
  <si>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</si>
  <si>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</si>
  <si>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</si>
  <si>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</si>
  <si>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</si>
  <si>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</si>
  <si>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</si>
  <si>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</si>
  <si>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</si>
  <si>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</si>
  <si>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</si>
  <si>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</si>
  <si>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</si>
  <si>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</si>
  <si>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</si>
  <si>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</si>
  <si>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</si>
  <si>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</si>
  <si>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</si>
  <si>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</si>
  <si>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</si>
  <si>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</si>
  <si>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</si>
  <si>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</si>
  <si>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</si>
  <si>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</si>
  <si>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</si>
  <si>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</si>
  <si>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</si>
  <si>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</si>
  <si>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</si>
  <si>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</si>
  <si>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</si>
  <si>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</si>
  <si>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</si>
  <si>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</si>
  <si>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</si>
  <si>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</si>
  <si>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</si>
  <si>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</si>
  <si>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</si>
  <si>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</si>
  <si>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</si>
  <si>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</si>
  <si>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</si>
  <si>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</si>
  <si>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</si>
  <si>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</si>
  <si>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</si>
  <si>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</si>
  <si>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</si>
  <si>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</si>
  <si>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</si>
  <si>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</si>
  <si>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</si>
  <si>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</si>
  <si>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</si>
  <si>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</si>
  <si>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</si>
  <si>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</si>
  <si>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</si>
  <si>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</si>
  <si>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</si>
  <si>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</si>
  <si>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</si>
  <si>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</si>
  <si>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</si>
  <si>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</si>
  <si>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</si>
  <si>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</si>
  <si>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</si>
  <si>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</si>
  <si>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</si>
  <si>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</si>
  <si>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</si>
  <si>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</si>
  <si>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</si>
  <si>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</si>
  <si>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</si>
  <si>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</si>
  <si>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</si>
  <si>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</si>
  <si>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</si>
  <si>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</si>
  <si>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</si>
  <si>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</si>
  <si>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</si>
  <si>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</si>
  <si>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</si>
  <si>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</si>
  <si>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</si>
  <si>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</si>
  <si>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</si>
  <si>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</si>
  <si>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</si>
  <si>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</si>
  <si>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</si>
  <si>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</si>
  <si>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</si>
  <si>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</si>
  <si>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</si>
  <si>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</si>
  <si>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</si>
  <si>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</si>
  <si>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</si>
  <si>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</si>
  <si>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</si>
  <si>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</si>
  <si>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</si>
  <si>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</si>
  <si>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</si>
  <si>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</si>
  <si>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</si>
  <si>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</si>
  <si>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</si>
  <si>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</si>
  <si>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</si>
  <si>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</si>
  <si>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</si>
  <si>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</si>
  <si>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</si>
  <si>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</si>
  <si>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</si>
  <si>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</si>
  <si>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</si>
  <si>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</si>
  <si>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</si>
  <si>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</si>
  <si>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</si>
  <si>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</si>
  <si>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</si>
  <si>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</si>
  <si>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</si>
  <si>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</si>
  <si>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</si>
  <si>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</si>
  <si>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</si>
  <si>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</si>
  <si>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</si>
  <si>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</si>
  <si>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</si>
  <si>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</si>
  <si>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</si>
  <si>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</si>
  <si>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</si>
  <si>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</si>
  <si>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</si>
  <si>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</si>
  <si>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</si>
  <si>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</si>
  <si>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</si>
  <si>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</si>
  <si>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</si>
  <si>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</si>
  <si>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</si>
  <si>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</si>
  <si>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</si>
  <si>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</si>
  <si>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</si>
  <si>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</si>
  <si>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</si>
  <si>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</si>
  <si>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</si>
  <si>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</si>
  <si>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</si>
  <si>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</si>
  <si>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</si>
  <si>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</si>
  <si>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</si>
  <si>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</si>
  <si>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</si>
  <si>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</si>
  <si>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</si>
  <si>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</si>
  <si>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</si>
  <si>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</si>
  <si>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</si>
  <si>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</si>
  <si>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</si>
  <si>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</si>
  <si>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</si>
  <si>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</si>
  <si>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</si>
  <si>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</si>
  <si>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</si>
  <si>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</si>
  <si>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</si>
  <si>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</si>
  <si>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</si>
  <si>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</si>
  <si>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</si>
  <si>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</si>
  <si>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</si>
  <si>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</si>
  <si>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</si>
  <si>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</si>
  <si>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</si>
  <si>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</si>
  <si>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</si>
  <si>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</si>
  <si>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</si>
  <si>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</si>
  <si>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</si>
  <si>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</si>
  <si>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</si>
  <si>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</si>
  <si>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</si>
  <si>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</si>
  <si>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</si>
  <si>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</si>
  <si>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</si>
  <si>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</si>
  <si>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</si>
  <si>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</si>
  <si>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</si>
  <si>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</si>
  <si>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</si>
  <si>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</si>
  <si>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</si>
  <si>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</si>
  <si>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</si>
  <si>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</si>
  <si>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</si>
  <si>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</si>
  <si>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</si>
  <si>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</si>
  <si>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</si>
  <si>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</si>
  <si>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</si>
  <si>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</si>
  <si>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</si>
  <si>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</si>
  <si>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</si>
  <si>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</si>
  <si>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</si>
  <si>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</si>
  <si>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</si>
  <si>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</si>
  <si>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</si>
  <si>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</si>
  <si>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</si>
  <si>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</si>
  <si>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</si>
  <si>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</si>
  <si>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</si>
  <si>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</si>
  <si>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</si>
  <si>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</si>
  <si>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</si>
  <si>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</si>
  <si>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</si>
  <si>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</si>
  <si>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</si>
  <si>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</si>
  <si>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</si>
  <si>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</si>
  <si>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</si>
  <si>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</si>
  <si>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</si>
  <si>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</si>
  <si>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</si>
  <si>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</si>
  <si>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</si>
  <si>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</si>
  <si>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</si>
  <si>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</si>
  <si>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</si>
  <si>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</si>
  <si>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</si>
  <si>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</si>
  <si>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</si>
  <si>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</si>
  <si>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</si>
  <si>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</si>
  <si>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</si>
  <si>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</si>
  <si>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</si>
  <si>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</si>
  <si>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</si>
  <si>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</si>
  <si>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</si>
  <si>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</si>
  <si>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</si>
  <si>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</si>
  <si>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</si>
  <si>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</si>
  <si>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</si>
  <si>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</si>
  <si>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</si>
  <si>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</si>
  <si>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</si>
  <si>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</si>
  <si>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</si>
  <si>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</si>
  <si>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</si>
  <si>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</si>
  <si>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</si>
  <si>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</si>
  <si>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</si>
  <si>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</si>
  <si>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</si>
  <si>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</si>
  <si>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</si>
  <si>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</si>
  <si>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</si>
  <si>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</si>
  <si>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</si>
  <si>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</si>
  <si>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</si>
  <si>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</si>
  <si>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</si>
  <si>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</si>
  <si>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</si>
  <si>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</si>
  <si>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</si>
  <si>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</si>
  <si>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</si>
  <si>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</si>
  <si>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</si>
  <si>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</si>
  <si>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</si>
  <si>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</si>
  <si>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</si>
  <si>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</si>
  <si>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</si>
  <si>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</si>
  <si>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</si>
  <si>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</si>
  <si>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</si>
  <si>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</si>
  <si>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</si>
  <si>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</si>
  <si>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</si>
  <si>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</si>
  <si>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</si>
  <si>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</si>
  <si>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</si>
  <si>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</si>
  <si>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</si>
  <si>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</si>
  <si>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</si>
  <si>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</si>
  <si>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</si>
  <si>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</si>
  <si>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</si>
  <si>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</si>
  <si>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</si>
  <si>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</si>
  <si>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</si>
  <si>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</si>
  <si>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</si>
  <si>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</si>
  <si>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</si>
  <si>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</si>
  <si>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</si>
  <si>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</si>
  <si>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</si>
  <si>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</si>
  <si>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</si>
  <si>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</si>
  <si>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</si>
  <si>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</si>
  <si>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</si>
  <si>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</si>
  <si>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</si>
  <si>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</si>
  <si>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</si>
  <si>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</si>
  <si>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</si>
  <si>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</si>
  <si>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</si>
  <si>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</si>
  <si>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</si>
  <si>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</si>
  <si>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</si>
  <si>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</si>
  <si>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</si>
  <si>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</si>
  <si>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</si>
  <si>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</si>
  <si>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</si>
  <si>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</si>
  <si>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</si>
  <si>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</si>
  <si>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</si>
  <si>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</si>
  <si>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</si>
  <si>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</si>
  <si>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</si>
  <si>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</si>
  <si>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</si>
  <si>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</si>
  <si>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</si>
  <si>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</si>
  <si>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</si>
  <si>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</si>
  <si>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</si>
  <si>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</si>
  <si>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</si>
  <si>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</si>
  <si>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</si>
  <si>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</si>
  <si>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</si>
  <si>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</si>
  <si>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</si>
  <si>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</si>
  <si>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</si>
  <si>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</si>
  <si>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</si>
  <si>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</si>
  <si>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</si>
  <si>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</si>
  <si>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</si>
  <si>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</si>
  <si>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</si>
  <si>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</si>
  <si>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</si>
  <si>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</si>
  <si>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</si>
  <si>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</si>
  <si>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</si>
  <si>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</si>
  <si>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</si>
  <si>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</si>
  <si>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</si>
  <si>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</si>
  <si>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</si>
  <si>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</si>
  <si>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</si>
  <si>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</si>
  <si>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</si>
  <si>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</si>
  <si>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</si>
  <si>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</si>
  <si>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</si>
  <si>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</si>
  <si>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</si>
  <si>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</si>
  <si>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</si>
  <si>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</si>
  <si>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</si>
  <si>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</si>
  <si>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</si>
  <si>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</si>
  <si>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</si>
  <si>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</si>
  <si>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</si>
  <si>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</si>
  <si>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</si>
  <si>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</si>
  <si>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</si>
  <si>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</si>
  <si>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</si>
  <si>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</si>
  <si>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</si>
  <si>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</si>
  <si>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</si>
  <si>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</si>
  <si>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</si>
  <si>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</si>
  <si>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</si>
  <si>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</si>
  <si>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</si>
  <si>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</si>
  <si>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</si>
  <si>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</si>
  <si>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</si>
  <si>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</si>
  <si>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</si>
  <si>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</si>
  <si>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</si>
  <si>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</si>
  <si>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</si>
  <si>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</si>
  <si>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</si>
  <si>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</si>
  <si>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</si>
  <si>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</si>
  <si>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</si>
  <si>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</si>
  <si>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</si>
  <si>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</si>
  <si>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</si>
  <si>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</si>
  <si>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</si>
  <si>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</si>
  <si>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</si>
  <si>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</si>
  <si>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</si>
  <si>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</si>
  <si>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</si>
  <si>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</si>
  <si>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</si>
  <si>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</si>
  <si>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</si>
  <si>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</si>
  <si>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</si>
  <si>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</si>
  <si>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</si>
  <si>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</si>
  <si>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</si>
  <si>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</si>
  <si>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</si>
  <si>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</si>
  <si>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</si>
  <si>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</si>
  <si>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</si>
  <si>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</si>
  <si>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</si>
  <si>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</si>
  <si>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</si>
  <si>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</si>
  <si>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</si>
  <si>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</si>
  <si>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</si>
  <si>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</si>
  <si>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</si>
  <si>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</si>
  <si>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</si>
  <si>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</si>
  <si>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</si>
  <si>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</si>
  <si>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</si>
  <si>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</si>
  <si>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</si>
  <si>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</si>
  <si>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</si>
  <si>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</si>
  <si>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</si>
  <si>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</si>
  <si>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</si>
  <si>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</si>
  <si>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</si>
  <si>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</si>
  <si>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</si>
  <si>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</si>
  <si>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</si>
  <si>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</si>
  <si>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</si>
  <si>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</si>
  <si>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</si>
  <si>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</si>
  <si>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</si>
  <si>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</si>
  <si>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</si>
  <si>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</si>
  <si>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</si>
  <si>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</si>
  <si>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</si>
  <si>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</si>
  <si>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</si>
  <si>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</si>
  <si>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</si>
  <si>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</si>
  <si>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</si>
  <si>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</si>
  <si>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</si>
  <si>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</si>
  <si>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</si>
  <si>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</si>
  <si>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</si>
  <si>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</si>
  <si>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</si>
  <si>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</si>
  <si>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</si>
  <si>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</si>
  <si>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</si>
  <si>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</si>
  <si>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</si>
  <si>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</si>
  <si>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</si>
  <si>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</si>
  <si>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</si>
  <si>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</si>
  <si>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</si>
  <si>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</si>
  <si>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</si>
  <si>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</si>
  <si>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</si>
  <si>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</si>
  <si>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</si>
  <si>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</si>
  <si>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</si>
  <si>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</si>
  <si>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</si>
  <si>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</si>
  <si>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</si>
  <si>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</si>
  <si>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</si>
  <si>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</si>
  <si>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</si>
  <si>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</si>
  <si>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</si>
  <si>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</si>
  <si>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</si>
  <si>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</si>
  <si>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</si>
  <si>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</si>
  <si>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</si>
  <si>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</si>
  <si>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</si>
  <si>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</si>
  <si>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</si>
  <si>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</si>
  <si>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</si>
  <si>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</si>
  <si>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</si>
  <si>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</si>
  <si>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</si>
  <si>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</si>
  <si>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</si>
  <si>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</si>
  <si>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</si>
  <si>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</si>
  <si>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</si>
  <si>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</si>
  <si>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</si>
  <si>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</si>
  <si>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</si>
  <si>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</si>
  <si>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</si>
  <si>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</si>
  <si>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</si>
  <si>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</si>
  <si>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</si>
  <si>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</si>
  <si>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</si>
  <si>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</si>
  <si>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</si>
  <si>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</si>
  <si>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</si>
  <si>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</si>
  <si>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</si>
  <si>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</si>
  <si>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</si>
  <si>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</si>
  <si>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</si>
  <si>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</si>
  <si>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</si>
  <si>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</si>
  <si>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</si>
  <si>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</si>
  <si>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</si>
  <si>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</si>
  <si>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</si>
  <si>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</si>
  <si>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</si>
  <si>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</si>
  <si>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</si>
  <si>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</si>
  <si>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</si>
  <si>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</si>
  <si>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</si>
  <si>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</si>
  <si>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</si>
  <si>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</si>
  <si>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</si>
  <si>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</si>
  <si>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</si>
  <si>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</si>
  <si>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</si>
  <si>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</si>
  <si>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</si>
  <si>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</si>
  <si>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</si>
  <si>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</si>
  <si>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</si>
  <si>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</si>
  <si>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</si>
  <si>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</si>
  <si>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</si>
  <si>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</si>
  <si>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</si>
  <si>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</si>
  <si>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</si>
  <si>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</si>
  <si>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</si>
  <si>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</si>
  <si>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</si>
  <si>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</si>
  <si>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</si>
  <si>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</si>
  <si>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</si>
  <si>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</si>
  <si>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</si>
  <si>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</si>
  <si>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</si>
  <si>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</si>
  <si>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</si>
  <si>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</si>
  <si>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</si>
  <si>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</si>
  <si>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</si>
  <si>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</si>
  <si>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</si>
  <si>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</si>
  <si>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</si>
  <si>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</si>
  <si>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</si>
  <si>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</si>
  <si>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</si>
  <si>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</si>
  <si>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</si>
  <si>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</si>
  <si>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</si>
  <si>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</si>
  <si>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</si>
  <si>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</si>
  <si>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</si>
  <si>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</si>
  <si>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</si>
  <si>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</si>
  <si>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</si>
  <si>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</si>
  <si>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</si>
  <si>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</si>
  <si>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</si>
  <si>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</si>
  <si>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</si>
  <si>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</si>
  <si>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</si>
  <si>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</si>
  <si>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</si>
  <si>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</si>
  <si>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</si>
  <si>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</si>
  <si>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</si>
  <si>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</si>
  <si>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</si>
  <si>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</si>
  <si>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</si>
  <si>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</si>
  <si>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</si>
  <si>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</si>
  <si>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</si>
  <si>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</si>
  <si>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</si>
  <si>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</si>
  <si>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</si>
  <si>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</si>
  <si>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</si>
  <si>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</si>
  <si>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</si>
  <si>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</si>
  <si>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</si>
  <si>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</si>
  <si>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</si>
  <si>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</si>
  <si>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</si>
  <si>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</si>
  <si>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</si>
  <si>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</si>
  <si>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</si>
  <si>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</si>
  <si>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</si>
  <si>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</si>
  <si>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</si>
  <si>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</si>
  <si>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</si>
  <si>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</si>
  <si>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</si>
  <si>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</si>
  <si>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</si>
  <si>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</si>
  <si>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</si>
  <si>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</si>
  <si>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</si>
  <si>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</si>
  <si>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</si>
  <si>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</si>
  <si>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</si>
  <si>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</si>
  <si>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</si>
  <si>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</si>
  <si>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</si>
  <si>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</si>
  <si>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</si>
  <si>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</si>
  <si>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</si>
  <si>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</si>
  <si>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</si>
  <si>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</si>
  <si>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</si>
  <si>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</si>
  <si>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</si>
  <si>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</si>
  <si>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</si>
  <si>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</si>
  <si>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</si>
  <si>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</si>
  <si>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</si>
  <si>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</si>
  <si>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</si>
  <si>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</si>
  <si>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</si>
  <si>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</si>
  <si>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</si>
  <si>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</si>
  <si>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</si>
  <si>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</si>
  <si>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</si>
  <si>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</si>
  <si>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</si>
  <si>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</si>
  <si>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</si>
  <si>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</si>
  <si>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</si>
  <si>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</si>
  <si>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</si>
  <si>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</si>
  <si>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</si>
  <si>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</si>
  <si>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</si>
  <si>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</si>
  <si>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</si>
  <si>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</si>
  <si>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</si>
  <si>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</si>
  <si>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</si>
  <si>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</si>
  <si>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</si>
  <si>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</si>
  <si>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</si>
  <si>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</si>
  <si>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</si>
  <si>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</si>
  <si>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</si>
  <si>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</si>
  <si>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</si>
  <si>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</si>
  <si>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</si>
  <si>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</si>
  <si>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</si>
  <si>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</si>
  <si>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</si>
  <si>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</si>
  <si>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</si>
  <si>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</si>
  <si>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</si>
  <si>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</si>
  <si>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</si>
  <si>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</si>
  <si>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</si>
  <si>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</si>
  <si>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</si>
  <si>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</si>
  <si>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</si>
  <si>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</si>
  <si>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</si>
  <si>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</si>
  <si>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</si>
  <si>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</si>
  <si>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</si>
  <si>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</si>
  <si>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</si>
  <si>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</si>
  <si>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</si>
  <si>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</si>
  <si>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</si>
  <si>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</si>
  <si>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</si>
  <si>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</si>
  <si>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</si>
  <si>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</si>
  <si>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</si>
  <si>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</si>
  <si>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</si>
  <si>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</si>
  <si>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</si>
  <si>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</si>
  <si>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</si>
  <si>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</si>
  <si>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</si>
  <si>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</si>
  <si>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</si>
  <si>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</si>
  <si>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</si>
  <si>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</si>
  <si>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</si>
  <si>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</si>
  <si>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</si>
  <si>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</si>
  <si>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</si>
  <si>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</si>
  <si>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</si>
  <si>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</si>
  <si>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</si>
  <si>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</si>
  <si>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</si>
  <si>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</si>
  <si>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</si>
  <si>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</si>
  <si>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</si>
  <si>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</si>
  <si>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</si>
  <si>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</si>
  <si>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</si>
  <si>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</si>
  <si>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</si>
  <si>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</si>
  <si>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</si>
  <si>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</si>
  <si>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</si>
  <si>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</si>
  <si>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</si>
  <si>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</si>
  <si>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</si>
  <si>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</si>
  <si>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</si>
  <si>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</si>
  <si>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</si>
  <si>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</si>
  <si>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</si>
  <si>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</si>
  <si>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</si>
  <si>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</si>
  <si>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</si>
  <si>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</si>
  <si>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</si>
  <si>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</si>
  <si>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</si>
  <si>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</si>
  <si>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</si>
  <si>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</si>
  <si>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</si>
  <si>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</si>
  <si>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</si>
  <si>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</si>
  <si>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</si>
  <si>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</si>
  <si>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</si>
  <si>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</si>
  <si>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</si>
  <si>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</si>
  <si>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</si>
  <si>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</si>
  <si>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</si>
  <si>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</si>
  <si>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</si>
  <si>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</si>
  <si>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</si>
  <si>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</si>
  <si>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</si>
  <si>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</si>
  <si>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</si>
  <si>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</si>
  <si>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</si>
  <si>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</si>
  <si>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</si>
  <si>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</si>
  <si>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</si>
  <si>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</si>
  <si>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</si>
  <si>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</si>
  <si>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</si>
  <si>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</si>
  <si>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</si>
  <si>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</si>
  <si>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</si>
  <si>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</si>
  <si>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</si>
  <si>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</si>
  <si>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</si>
  <si>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</si>
  <si>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</si>
  <si>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</si>
  <si>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</si>
  <si>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</si>
  <si>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</si>
  <si>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</si>
  <si>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</si>
  <si>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</si>
  <si>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</si>
  <si>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</si>
  <si>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</si>
  <si>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</si>
  <si>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</si>
  <si>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</si>
  <si>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</si>
  <si>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</si>
  <si>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</si>
  <si>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</si>
  <si>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</si>
  <si>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</si>
  <si>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</si>
  <si>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</si>
  <si>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</si>
  <si>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</si>
  <si>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</si>
  <si>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</si>
  <si>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</si>
  <si>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</si>
  <si>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</si>
  <si>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</si>
  <si>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</si>
  <si>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</si>
  <si>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</si>
  <si>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</si>
  <si>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</si>
  <si>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</si>
  <si>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</si>
  <si>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</si>
  <si>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</si>
  <si>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</si>
  <si>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</si>
  <si>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</si>
  <si>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</si>
  <si>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</si>
  <si>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</si>
  <si>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</si>
  <si>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</si>
  <si>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</si>
  <si>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</si>
  <si>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</si>
  <si>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</si>
  <si>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</si>
  <si>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</si>
  <si>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</si>
  <si>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</si>
  <si>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</si>
  <si>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</si>
  <si>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</si>
  <si>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</si>
  <si>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</si>
  <si>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</si>
  <si>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</si>
  <si>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</si>
  <si>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</si>
  <si>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</si>
  <si>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</si>
  <si>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</si>
  <si>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</si>
  <si>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</si>
  <si>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</si>
  <si>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</si>
  <si>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</si>
  <si>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</si>
  <si>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</si>
  <si>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</si>
  <si>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</si>
  <si>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</si>
  <si>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</si>
  <si>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</si>
  <si>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</si>
  <si>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</si>
  <si>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</si>
  <si>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</si>
  <si>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</si>
  <si>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</si>
  <si>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</si>
  <si>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</si>
  <si>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</si>
  <si>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</si>
  <si>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</si>
  <si>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</si>
  <si>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</si>
  <si>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</si>
  <si>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</si>
  <si>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</si>
  <si>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</si>
  <si>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</si>
  <si>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</si>
  <si>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</si>
  <si>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</si>
  <si>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</si>
  <si>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</si>
  <si>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</si>
  <si>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</si>
  <si>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</si>
  <si>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</si>
  <si>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</si>
  <si>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</si>
  <si>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</si>
  <si>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</si>
  <si>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</si>
  <si>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</si>
  <si>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</si>
  <si>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</si>
  <si>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</si>
  <si>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</si>
  <si>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</si>
  <si>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</si>
  <si>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</si>
  <si>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</si>
  <si>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</si>
  <si>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</si>
  <si>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</si>
  <si>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</si>
  <si>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</si>
  <si>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</si>
  <si>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</si>
  <si>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</si>
  <si>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</si>
  <si>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</si>
  <si>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</si>
  <si>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</si>
  <si>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</si>
  <si>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</si>
  <si>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</si>
  <si>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</si>
  <si>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</si>
  <si>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</si>
  <si>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</si>
  <si>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</si>
  <si>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</si>
  <si>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</si>
  <si>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</si>
  <si>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</si>
  <si>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</si>
  <si>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</si>
  <si>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</si>
  <si>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</si>
  <si>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</si>
  <si>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</si>
  <si>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</si>
  <si>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</si>
  <si>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</si>
  <si>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</si>
  <si>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</si>
  <si>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</si>
  <si>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</si>
  <si>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</si>
  <si>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</si>
  <si>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</si>
  <si>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</si>
  <si>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</si>
  <si>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</si>
  <si>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</si>
  <si>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</si>
  <si>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</si>
  <si>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</si>
  <si>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</si>
  <si>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</si>
  <si>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</si>
  <si>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</si>
  <si>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</si>
  <si>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</si>
  <si>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</si>
  <si>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</si>
  <si>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</si>
  <si>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</si>
  <si>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</si>
  <si>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</si>
  <si>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</si>
  <si>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</si>
  <si>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</si>
  <si>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</si>
  <si>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</si>
  <si>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</si>
  <si>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</si>
  <si>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</si>
  <si>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</si>
  <si>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</si>
  <si>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</si>
  <si>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</si>
  <si>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</si>
  <si>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</si>
  <si>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</si>
  <si>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</si>
  <si>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</si>
  <si>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</si>
  <si>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</si>
  <si>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</si>
  <si>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</si>
  <si>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</si>
  <si>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</si>
  <si>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</si>
  <si>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</si>
  <si>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</si>
  <si>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</si>
  <si>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</si>
  <si>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</si>
  <si>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</si>
  <si>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</si>
  <si>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</si>
  <si>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</si>
  <si>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</si>
  <si>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</si>
  <si>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</si>
  <si>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</si>
  <si>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</si>
  <si>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</si>
  <si>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</si>
  <si>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</si>
  <si>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</si>
  <si>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</si>
  <si>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</si>
  <si>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</si>
  <si>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</si>
  <si>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</si>
  <si>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</si>
  <si>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</si>
  <si>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</si>
  <si>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</si>
  <si>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</si>
  <si>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</si>
  <si>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</si>
  <si>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</si>
  <si>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</si>
  <si>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</si>
  <si>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</si>
  <si>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</si>
  <si>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</si>
  <si>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</si>
  <si>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</si>
  <si>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</si>
  <si>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</si>
  <si>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</si>
  <si>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</si>
  <si>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</si>
  <si>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</si>
  <si>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</si>
  <si>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</si>
  <si>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</si>
  <si>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</si>
  <si>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</si>
  <si>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</si>
  <si>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</si>
  <si>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</si>
  <si>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</si>
  <si>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</si>
  <si>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</si>
  <si>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</si>
  <si>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</si>
  <si>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</si>
  <si>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</si>
  <si>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</si>
  <si>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</si>
  <si>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</si>
  <si>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</si>
  <si>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</si>
  <si>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</si>
  <si>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</si>
  <si>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</si>
  <si>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</si>
  <si>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</si>
  <si>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</si>
  <si>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</si>
  <si>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</si>
  <si>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</si>
  <si>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</si>
  <si>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</si>
  <si>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</si>
  <si>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</si>
  <si>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</si>
  <si>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</si>
  <si>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</si>
  <si>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</si>
  <si>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</si>
  <si>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</si>
  <si>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</si>
  <si>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</si>
  <si>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</si>
  <si>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</si>
  <si>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</si>
  <si>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</si>
  <si>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</si>
  <si>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</si>
  <si>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</si>
  <si>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</si>
  <si>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</si>
  <si>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</si>
  <si>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</si>
  <si>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</si>
  <si>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</si>
  <si>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</si>
  <si>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</si>
  <si>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</si>
  <si>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</si>
  <si>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</si>
  <si>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</si>
  <si>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</si>
  <si>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</si>
  <si>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</si>
  <si>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</si>
  <si>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</si>
  <si>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</si>
  <si>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</si>
  <si>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</si>
  <si>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</si>
  <si>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</si>
  <si>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</si>
  <si>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</si>
  <si>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</si>
  <si>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</si>
  <si>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</si>
  <si>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</si>
  <si>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</si>
  <si>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</si>
  <si>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</si>
  <si>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</si>
  <si>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</si>
  <si>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</si>
  <si>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</si>
  <si>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</si>
  <si>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</si>
  <si>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</si>
  <si>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</si>
  <si>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</si>
  <si>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</si>
  <si>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</si>
  <si>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</si>
  <si>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</si>
  <si>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</si>
  <si>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</si>
  <si>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</si>
  <si>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</si>
  <si>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</si>
  <si>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</si>
  <si>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</si>
  <si>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</si>
  <si>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</si>
  <si>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</si>
  <si>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</si>
  <si>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</si>
  <si>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</si>
  <si>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</si>
  <si>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</si>
  <si>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</si>
  <si>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</si>
  <si>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</si>
  <si>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</si>
  <si>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</si>
  <si>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</si>
  <si>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</si>
  <si>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</si>
  <si>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</si>
  <si>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</si>
  <si>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</si>
  <si>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</si>
  <si>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</si>
  <si>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</si>
  <si>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</si>
  <si>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</si>
  <si>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</si>
  <si>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</si>
  <si>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</si>
  <si>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</si>
  <si>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</si>
  <si>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</si>
  <si>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</si>
  <si>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</si>
  <si>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</si>
  <si>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</si>
  <si>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</si>
  <si>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</si>
  <si>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</si>
  <si>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</si>
  <si>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</si>
  <si>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</si>
  <si>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</si>
  <si>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</si>
  <si>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</si>
  <si>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</si>
  <si>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</si>
  <si>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</si>
  <si>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</si>
  <si>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</si>
  <si>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</si>
  <si>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</si>
  <si>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</si>
  <si>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</si>
  <si>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</si>
  <si>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</si>
  <si>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</si>
  <si>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</si>
  <si>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</si>
  <si>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</si>
  <si>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</si>
  <si>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</si>
  <si>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</si>
  <si>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</si>
  <si>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</si>
  <si>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</si>
  <si>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</si>
  <si>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</si>
  <si>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</si>
  <si>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</si>
  <si>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</si>
  <si>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</si>
  <si>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</si>
  <si>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</si>
  <si>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</si>
  <si>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</si>
  <si>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</si>
  <si>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</si>
  <si>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</si>
  <si>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</si>
  <si>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</si>
  <si>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</si>
  <si>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</si>
  <si>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</si>
  <si>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</si>
  <si>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</si>
  <si>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</si>
  <si>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</si>
  <si>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</si>
  <si>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</si>
  <si>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</si>
  <si>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</si>
  <si>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</si>
  <si>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</si>
  <si>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</si>
  <si>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</si>
  <si>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</si>
  <si>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</si>
  <si>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</si>
  <si>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</si>
  <si>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</si>
  <si>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</si>
  <si>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</si>
  <si>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</si>
  <si>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</si>
  <si>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</si>
  <si>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</si>
  <si>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</si>
  <si>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</si>
  <si>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</si>
  <si>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</si>
  <si>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</si>
  <si>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</si>
  <si>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</si>
  <si>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</si>
  <si>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</si>
  <si>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</si>
  <si>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</si>
  <si>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</si>
  <si>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</si>
  <si>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</si>
  <si>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</si>
  <si>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</si>
  <si>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</si>
  <si>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</si>
  <si>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</si>
  <si>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</si>
  <si>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</si>
  <si>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</si>
  <si>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</si>
  <si>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</si>
  <si>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</si>
  <si>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</si>
  <si>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</si>
  <si>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</si>
  <si>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</si>
  <si>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</si>
  <si>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</si>
  <si>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</si>
  <si>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</si>
  <si>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</si>
  <si>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</si>
  <si>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</si>
  <si>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</si>
  <si>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</si>
  <si>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</si>
  <si>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</si>
  <si>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</si>
  <si>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</si>
  <si>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</si>
  <si>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</si>
  <si>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</si>
  <si>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</si>
  <si>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</si>
  <si>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</si>
  <si>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</si>
  <si>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</si>
  <si>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</si>
  <si>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</si>
  <si>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</si>
  <si>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</si>
  <si>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</si>
  <si>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</si>
  <si>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</si>
  <si>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</si>
  <si>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</si>
  <si>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</si>
  <si>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</si>
  <si>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</si>
  <si>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</si>
  <si>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</si>
  <si>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</si>
  <si>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</si>
  <si>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</si>
  <si>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</si>
  <si>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</si>
  <si>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</si>
  <si>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</si>
  <si>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</si>
  <si>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</si>
  <si>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</si>
  <si>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</si>
  <si>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</si>
  <si>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</si>
  <si>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</si>
  <si>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</si>
  <si>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</si>
  <si>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</si>
  <si>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</si>
  <si>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</si>
  <si>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</si>
  <si>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</si>
  <si>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</si>
  <si>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</si>
  <si>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</si>
  <si>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</si>
  <si>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</si>
  <si>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</si>
  <si>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</si>
  <si>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</si>
  <si>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</si>
  <si>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</si>
  <si>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</si>
  <si>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</si>
  <si>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</si>
  <si>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</si>
  <si>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</si>
  <si>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</si>
  <si>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</si>
  <si>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</si>
  <si>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</si>
  <si>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</si>
  <si>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</si>
  <si>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</si>
  <si>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</si>
  <si>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</si>
  <si>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</si>
  <si>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</si>
  <si>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</si>
  <si>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</si>
  <si>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</si>
  <si>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</si>
  <si>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</si>
  <si>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</si>
  <si>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</si>
  <si>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</si>
  <si>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</si>
  <si>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</si>
  <si>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</si>
  <si>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</si>
  <si>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</si>
  <si>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</si>
  <si>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</si>
  <si>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</si>
  <si>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</si>
  <si>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</si>
  <si>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</si>
  <si>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</si>
  <si>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</si>
  <si>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</si>
  <si>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</si>
  <si>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</si>
  <si>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</si>
  <si>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</si>
  <si>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</si>
  <si>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</si>
  <si>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</si>
  <si>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</si>
  <si>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</si>
  <si>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</si>
  <si>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</si>
  <si>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</si>
  <si>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</si>
  <si>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</si>
  <si>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</si>
  <si>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</si>
  <si>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</si>
  <si>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</si>
  <si>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</si>
  <si>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</si>
  <si>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</si>
  <si>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</si>
  <si>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</si>
  <si>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</si>
  <si>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</si>
  <si>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</si>
  <si>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</si>
  <si>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</si>
  <si>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</si>
  <si>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</si>
  <si>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</si>
  <si>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</si>
  <si>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</si>
  <si>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</si>
  <si>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</si>
  <si>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</si>
  <si>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</si>
  <si>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</si>
  <si>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</si>
  <si>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</si>
  <si>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</si>
  <si>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</si>
  <si>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</si>
  <si>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</si>
  <si>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</si>
  <si>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</si>
  <si>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</si>
  <si>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</si>
  <si>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</si>
  <si>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</si>
  <si>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</si>
  <si>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</si>
  <si>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</si>
  <si>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</si>
  <si>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</si>
  <si>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</si>
  <si>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</si>
  <si>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</si>
  <si>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</si>
  <si>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</si>
  <si>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</si>
  <si>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</si>
  <si>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</si>
  <si>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</si>
  <si>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</si>
  <si>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</si>
  <si>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</si>
  <si>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</si>
  <si>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</si>
  <si>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</si>
  <si>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</si>
  <si>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</si>
  <si>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</si>
  <si>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</si>
  <si>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</si>
  <si>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</si>
  <si>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</si>
  <si>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</si>
  <si>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</si>
  <si>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</si>
  <si>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</si>
  <si>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</si>
  <si>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</si>
  <si>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</si>
  <si>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</si>
  <si>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</si>
  <si>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</si>
  <si>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</si>
  <si>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</si>
  <si>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</si>
  <si>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</si>
  <si>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</si>
  <si>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</si>
  <si>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</si>
  <si>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</si>
  <si>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</si>
  <si>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</si>
  <si>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</si>
  <si>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</si>
  <si>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</si>
  <si>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</si>
  <si>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</si>
  <si>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</si>
  <si>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</si>
  <si>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</si>
  <si>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</si>
  <si>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</si>
  <si>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</si>
  <si>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</si>
  <si>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</si>
  <si>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</si>
  <si>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</si>
  <si>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</si>
  <si>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</si>
  <si>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</si>
  <si>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</si>
  <si>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</si>
  <si>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</si>
  <si>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</si>
  <si>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</si>
  <si>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</si>
  <si>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</si>
  <si>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</si>
  <si>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</si>
  <si>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</si>
  <si>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</si>
  <si>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</si>
  <si>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</si>
  <si>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</si>
  <si>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</si>
  <si>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</si>
  <si>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</si>
  <si>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</si>
  <si>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</si>
  <si>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</si>
  <si>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</si>
  <si>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</si>
  <si>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</si>
  <si>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</si>
  <si>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</si>
  <si>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</si>
  <si>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</si>
  <si>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</si>
  <si>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</si>
  <si>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</si>
  <si>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</si>
  <si>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</si>
  <si>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</si>
  <si>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</si>
  <si>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</si>
  <si>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</si>
  <si>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</si>
  <si>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</si>
  <si>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</si>
  <si>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</si>
  <si>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</si>
  <si>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</si>
  <si>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</si>
  <si>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</si>
  <si>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</si>
  <si>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</si>
  <si>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</si>
  <si>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</si>
  <si>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</si>
  <si>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</si>
  <si>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</si>
  <si>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</si>
  <si>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</si>
  <si>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</si>
  <si>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</si>
  <si>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</si>
  <si>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</si>
  <si>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</si>
  <si>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</si>
  <si>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</si>
  <si>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</si>
  <si>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</si>
  <si>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</si>
  <si>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</si>
  <si>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</si>
  <si>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</si>
  <si>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</si>
  <si>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</si>
  <si>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</si>
  <si>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</si>
  <si>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</si>
  <si>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</si>
  <si>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</si>
  <si>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</si>
  <si>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</si>
  <si>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</si>
  <si>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</si>
  <si>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</si>
  <si>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</si>
  <si>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</si>
  <si>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</si>
  <si>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</si>
  <si>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</si>
  <si>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</si>
  <si>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</si>
  <si>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</si>
  <si>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</si>
  <si>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</si>
  <si>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</si>
  <si>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</si>
  <si>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</si>
  <si>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</si>
  <si>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</si>
  <si>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</si>
  <si>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</si>
  <si>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</si>
  <si>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</si>
  <si>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</si>
  <si>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</si>
  <si>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</si>
  <si>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</si>
  <si>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</si>
  <si>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</si>
  <si>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</si>
  <si>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</si>
  <si>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</si>
  <si>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</si>
  <si>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</si>
  <si>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</si>
  <si>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</si>
  <si>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</si>
  <si>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</si>
  <si>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</si>
  <si>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</si>
  <si>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</si>
  <si>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</si>
  <si>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</si>
  <si>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</si>
  <si>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</si>
  <si>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</si>
  <si>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</si>
  <si>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</si>
  <si>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</si>
  <si>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</si>
  <si>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</si>
  <si>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</si>
  <si>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</si>
  <si>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</si>
  <si>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</si>
  <si>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</si>
  <si>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</si>
  <si>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</si>
  <si>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</si>
  <si>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</si>
  <si>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</si>
  <si>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</si>
  <si>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</si>
  <si>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</si>
  <si>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</si>
  <si>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</si>
  <si>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</si>
  <si>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</si>
  <si>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</si>
  <si>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</si>
  <si>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</si>
  <si>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</si>
  <si>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</si>
  <si>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</si>
  <si>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</si>
  <si>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</si>
  <si>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</si>
  <si>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</si>
  <si>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</si>
  <si>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</si>
  <si>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</si>
  <si>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</si>
  <si>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</si>
  <si>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</si>
  <si>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</si>
  <si>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</si>
  <si>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</si>
  <si>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</si>
  <si>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</si>
  <si>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</si>
  <si>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</si>
  <si>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</si>
  <si>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</si>
  <si>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</si>
  <si>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</si>
  <si>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</si>
  <si>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</si>
  <si>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</si>
  <si>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</si>
  <si>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</si>
  <si>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</si>
  <si>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</si>
  <si>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</si>
  <si>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</si>
  <si>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</si>
  <si>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</si>
  <si>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</si>
  <si>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</si>
  <si>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</si>
  <si>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</si>
  <si>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</si>
  <si>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</si>
  <si>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</si>
  <si>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</si>
  <si>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</si>
  <si>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</si>
  <si>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</si>
  <si>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</si>
  <si>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</si>
  <si>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</si>
  <si>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</si>
  <si>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</si>
  <si>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</si>
  <si>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</si>
  <si>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</si>
  <si>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</si>
  <si>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</si>
  <si>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</si>
  <si>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</si>
  <si>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</si>
  <si>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</si>
  <si>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</si>
  <si>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</si>
  <si>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</si>
  <si>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</si>
  <si>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</si>
  <si>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</si>
  <si>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</si>
  <si>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</si>
  <si>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</si>
  <si>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</si>
  <si>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</si>
  <si>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</si>
  <si>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</si>
  <si>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</si>
  <si>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</si>
  <si>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</si>
  <si>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</si>
  <si>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</si>
  <si>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</si>
  <si>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</si>
  <si>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</si>
  <si>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</si>
  <si>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</si>
  <si>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</si>
  <si>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</si>
  <si>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</si>
  <si>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</si>
  <si>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</si>
  <si>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</si>
  <si>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</si>
  <si>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</si>
  <si>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</si>
  <si>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</si>
  <si>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</si>
  <si>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</si>
  <si>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</si>
  <si>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</si>
  <si>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</si>
  <si>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</si>
  <si>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</si>
  <si>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</si>
  <si>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</si>
  <si>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</si>
  <si>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</si>
  <si>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</si>
  <si>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</si>
  <si>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</si>
  <si>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</si>
  <si>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</si>
  <si>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</si>
  <si>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</si>
  <si>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</si>
  <si>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</si>
  <si>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</si>
  <si>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</si>
  <si>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</si>
  <si>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</si>
  <si>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</si>
  <si>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</si>
  <si>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</si>
  <si>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</si>
  <si>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</si>
  <si>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</si>
  <si>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</si>
  <si>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</si>
  <si>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</si>
  <si>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</si>
  <si>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</si>
  <si>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</si>
  <si>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</si>
  <si>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</si>
  <si>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</si>
  <si>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</si>
  <si>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</si>
  <si>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</si>
  <si>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</si>
  <si>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</si>
  <si>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</si>
  <si>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</si>
  <si>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</si>
  <si>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</si>
  <si>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</si>
  <si>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</si>
  <si>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</si>
  <si>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</si>
  <si>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</si>
  <si>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</si>
  <si>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</si>
  <si>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</si>
  <si>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</si>
  <si>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</si>
  <si>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</si>
  <si>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</si>
  <si>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</si>
  <si>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</si>
  <si>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</si>
  <si>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</si>
  <si>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</si>
  <si>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</si>
  <si>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</si>
  <si>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</si>
  <si>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</si>
  <si>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</si>
  <si>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</si>
  <si>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</si>
  <si>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</si>
  <si>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</si>
  <si>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</si>
  <si>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</si>
  <si>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</si>
  <si>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</si>
  <si>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</si>
  <si>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</si>
  <si>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</si>
  <si>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</si>
  <si>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</si>
  <si>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</si>
  <si>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</si>
  <si>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</si>
  <si>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</si>
  <si>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</si>
  <si>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</si>
  <si>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</si>
  <si>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</si>
  <si>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</si>
  <si>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</si>
  <si>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</si>
  <si>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</si>
  <si>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</si>
  <si>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</si>
  <si>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</si>
  <si>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</si>
  <si>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</si>
  <si>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</si>
  <si>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</si>
  <si>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</si>
  <si>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</si>
  <si>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</si>
  <si>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</si>
  <si>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</si>
  <si>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</si>
  <si>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</si>
  <si>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</si>
  <si>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</si>
  <si>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</si>
  <si>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</si>
  <si>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</si>
  <si>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</si>
  <si>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</si>
  <si>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</si>
  <si>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</si>
  <si>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</si>
  <si>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</si>
  <si>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</si>
  <si>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</si>
  <si>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</si>
  <si>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</si>
  <si>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</si>
  <si>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</si>
  <si>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</si>
  <si>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</si>
  <si>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</si>
  <si>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</si>
  <si>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</si>
  <si>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</si>
  <si>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</si>
  <si>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</si>
  <si>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</si>
  <si>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</si>
  <si>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</si>
  <si>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</si>
  <si>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</si>
  <si>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</si>
  <si>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</si>
  <si>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</si>
  <si>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</si>
  <si>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</si>
  <si>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</si>
  <si>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</si>
  <si>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</si>
  <si>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</si>
  <si>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</si>
  <si>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</si>
  <si>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</si>
  <si>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</si>
  <si>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</si>
  <si>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</si>
  <si>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</si>
  <si>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</si>
  <si>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</si>
  <si>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</si>
  <si>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</si>
  <si>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</si>
  <si>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</si>
  <si>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</si>
  <si>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</si>
  <si>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</si>
  <si>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</si>
  <si>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</si>
  <si>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</si>
  <si>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</si>
  <si>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</si>
  <si>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</si>
  <si>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</si>
  <si>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</si>
  <si>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</si>
  <si>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</si>
  <si>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</si>
  <si>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</si>
  <si>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</si>
  <si>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</si>
  <si>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</si>
  <si>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</si>
  <si>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</si>
  <si>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</si>
  <si>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</si>
  <si>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</si>
  <si>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</si>
  <si>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</si>
  <si>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</si>
  <si>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</si>
  <si>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</si>
  <si>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</si>
  <si>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</si>
  <si>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</si>
  <si>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</si>
  <si>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</si>
  <si>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</si>
  <si>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</si>
  <si>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</si>
  <si>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</si>
  <si>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</si>
  <si>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</si>
  <si>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</si>
  <si>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</si>
  <si>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</si>
  <si>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</si>
  <si>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</si>
  <si>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</si>
  <si>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</si>
  <si>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</si>
  <si>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</si>
  <si>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</si>
  <si>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</si>
  <si>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</si>
  <si>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</si>
  <si>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</si>
  <si>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</si>
  <si>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</si>
  <si>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</si>
  <si>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</si>
  <si>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</si>
  <si>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</si>
  <si>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</si>
  <si>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</si>
  <si>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</si>
  <si>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</si>
  <si>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</si>
  <si>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</si>
  <si>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</si>
  <si>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</si>
  <si>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</si>
  <si>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</si>
  <si>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</si>
  <si>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</si>
  <si>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</si>
  <si>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</si>
  <si>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</si>
  <si>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</si>
  <si>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</si>
  <si>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</si>
  <si>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</si>
  <si>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</si>
  <si>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</si>
  <si>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</si>
  <si>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</si>
  <si>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</si>
  <si>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</si>
  <si>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</si>
  <si>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</si>
  <si>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</si>
  <si>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</si>
  <si>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</si>
  <si>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</si>
  <si>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</si>
  <si>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</si>
  <si>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</si>
  <si>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</si>
  <si>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</si>
  <si>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</si>
  <si>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</si>
  <si>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</si>
  <si>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</si>
  <si>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</si>
  <si>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</si>
  <si>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</si>
  <si>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</si>
  <si>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</si>
  <si>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</si>
  <si>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</si>
  <si>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</si>
  <si>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</si>
  <si>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</si>
  <si>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</si>
  <si>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</si>
  <si>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</si>
  <si>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</si>
  <si>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</si>
  <si>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</si>
  <si>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</si>
  <si>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</si>
  <si>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</si>
  <si>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</si>
  <si>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</si>
  <si>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</si>
  <si>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</si>
  <si>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</si>
  <si>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</si>
  <si>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</si>
  <si>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</si>
  <si>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</si>
  <si>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</si>
  <si>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</si>
  <si>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</si>
  <si>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</si>
  <si>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</si>
  <si>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</si>
  <si>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</si>
  <si>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</si>
  <si>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</si>
  <si>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</si>
  <si>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</si>
  <si>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</si>
  <si>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</si>
  <si>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</si>
  <si>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</si>
  <si>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</si>
  <si>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</si>
  <si>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</si>
  <si>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</si>
  <si>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</si>
  <si>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</si>
  <si>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</si>
  <si>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</si>
  <si>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</si>
  <si>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</si>
  <si>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</si>
  <si>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</si>
  <si>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</si>
  <si>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</si>
  <si>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</si>
  <si>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</si>
  <si>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</si>
  <si>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</si>
  <si>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</si>
  <si>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</si>
  <si>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</si>
  <si>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</si>
  <si>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</si>
  <si>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</si>
  <si>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</si>
  <si>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</si>
  <si>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</si>
  <si>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</si>
  <si>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</si>
  <si>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</si>
  <si>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</si>
  <si>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</si>
  <si>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</si>
  <si>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</si>
  <si>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</si>
  <si>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</si>
  <si>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</si>
  <si>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</si>
  <si>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</si>
  <si>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</si>
  <si>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</si>
  <si>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</si>
  <si>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</si>
  <si>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</si>
  <si>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</si>
  <si>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</si>
  <si>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</si>
  <si>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</si>
  <si>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</si>
  <si>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</si>
  <si>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</si>
  <si>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</si>
  <si>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</si>
  <si>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</si>
  <si>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</si>
  <si>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</si>
  <si>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</si>
  <si>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</si>
  <si>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</si>
  <si>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</si>
  <si>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</si>
  <si>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</si>
  <si>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</si>
  <si>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</si>
  <si>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</si>
  <si>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</si>
  <si>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</si>
  <si>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</si>
  <si>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</si>
  <si>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</si>
  <si>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</si>
  <si>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</si>
  <si>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</si>
  <si>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</si>
  <si>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</si>
  <si>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</si>
  <si>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</si>
  <si>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</si>
  <si>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</si>
  <si>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</si>
  <si>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</si>
  <si>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</si>
  <si>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</si>
  <si>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</si>
  <si>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</si>
  <si>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</si>
  <si>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</si>
  <si>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</si>
  <si>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</si>
  <si>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</si>
  <si>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</si>
  <si>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</si>
  <si>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</si>
  <si>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</si>
  <si>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</si>
  <si>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</si>
  <si>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</si>
  <si>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</si>
  <si>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</si>
  <si>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</si>
  <si>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</si>
  <si>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</si>
  <si>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</si>
  <si>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</si>
  <si>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</si>
  <si>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</si>
  <si>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</si>
  <si>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</si>
  <si>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</si>
  <si>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</si>
  <si>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</si>
  <si>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</si>
  <si>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</si>
  <si>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</si>
  <si>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</si>
  <si>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</si>
  <si>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</si>
  <si>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</si>
  <si>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</si>
  <si>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</si>
  <si>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</si>
  <si>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</si>
  <si>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</si>
  <si>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</si>
  <si>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</si>
  <si>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</si>
  <si>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</si>
  <si>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</si>
  <si>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</si>
  <si>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</si>
  <si>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</si>
  <si>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</si>
  <si>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</si>
  <si>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</si>
  <si>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</si>
  <si>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</si>
  <si>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</si>
  <si>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</si>
  <si>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</si>
  <si>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</si>
  <si>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</si>
  <si>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</si>
  <si>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</si>
  <si>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</si>
  <si>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</si>
  <si>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</si>
  <si>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</si>
  <si>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</si>
  <si>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</si>
  <si>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</si>
  <si>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</si>
  <si>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</si>
  <si>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</si>
  <si>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</si>
  <si>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</si>
  <si>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</si>
  <si>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</si>
  <si>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</si>
  <si>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</si>
  <si>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</si>
  <si>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</si>
  <si>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</si>
  <si>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</si>
  <si>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</si>
  <si>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</si>
  <si>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</si>
  <si>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</si>
  <si>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</si>
  <si>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</si>
  <si>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</si>
  <si>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</si>
  <si>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</si>
  <si>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</si>
  <si>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</si>
  <si>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</si>
  <si>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</si>
  <si>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</si>
  <si>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</si>
  <si>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</si>
  <si>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</si>
  <si>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</si>
  <si>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</si>
  <si>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</si>
  <si>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</si>
  <si>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</si>
  <si>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</si>
  <si>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</si>
  <si>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</si>
  <si>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</si>
  <si>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</si>
  <si>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</si>
  <si>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</si>
  <si>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</si>
  <si>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</si>
  <si>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</si>
  <si>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</si>
  <si>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</si>
  <si>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</si>
  <si>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</si>
  <si>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</si>
  <si>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</si>
  <si>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</si>
  <si>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</si>
  <si>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</si>
  <si>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</si>
  <si>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</si>
  <si>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</si>
  <si>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</si>
  <si>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</si>
  <si>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</si>
  <si>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</si>
  <si>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</si>
  <si>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</si>
  <si>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</si>
  <si>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</si>
  <si>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</si>
  <si>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</si>
  <si>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</si>
  <si>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</si>
  <si>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</si>
  <si>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</si>
  <si>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</si>
  <si>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</si>
  <si>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</si>
  <si>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</si>
  <si>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</si>
  <si>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</si>
  <si>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</si>
  <si>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</si>
  <si>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</si>
  <si>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</si>
  <si>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</si>
  <si>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</si>
  <si>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</si>
  <si>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</si>
  <si>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</si>
  <si>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</si>
  <si>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</si>
  <si>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</si>
  <si>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</si>
  <si>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</si>
  <si>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</si>
  <si>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</si>
  <si>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</si>
  <si>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</si>
  <si>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</si>
  <si>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</si>
  <si>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</si>
  <si>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</si>
  <si>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</si>
  <si>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</si>
  <si>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</si>
  <si>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</si>
  <si>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</si>
  <si>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</si>
  <si>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</si>
  <si>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</si>
  <si>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</si>
  <si>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</si>
  <si>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</si>
  <si>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</si>
  <si>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</si>
  <si>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</si>
  <si>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</si>
  <si>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</si>
  <si>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</si>
  <si>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</si>
  <si>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</si>
  <si>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</si>
  <si>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</si>
  <si>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</si>
  <si>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</si>
  <si>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</si>
  <si>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</si>
  <si>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</si>
  <si>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</si>
  <si>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</si>
  <si>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</si>
  <si>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</si>
  <si>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</si>
  <si>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</si>
  <si>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</si>
  <si>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</si>
  <si>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</si>
  <si>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</si>
  <si>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</si>
  <si>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</si>
  <si>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</si>
  <si>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</si>
  <si>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</si>
  <si>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</si>
  <si>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</si>
  <si>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</si>
  <si>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</si>
  <si>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</si>
  <si>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</si>
  <si>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</si>
  <si>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</si>
  <si>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</si>
  <si>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</si>
  <si>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</si>
  <si>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</si>
  <si>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</si>
  <si>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</si>
  <si>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</si>
  <si>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</si>
  <si>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</si>
  <si>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</si>
  <si>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</si>
  <si>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</si>
  <si>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</si>
  <si>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</si>
  <si>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</si>
  <si>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</si>
  <si>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</si>
  <si>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</si>
  <si>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</si>
  <si>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</si>
  <si>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</si>
  <si>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</si>
  <si>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</si>
  <si>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</si>
  <si>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</si>
  <si>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</si>
  <si>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</si>
  <si>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</si>
  <si>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</si>
  <si>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</si>
  <si>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</si>
  <si>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</si>
  <si>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</si>
  <si>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</si>
  <si>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</si>
  <si>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</si>
  <si>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</si>
  <si>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</si>
  <si>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</si>
  <si>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</si>
  <si>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</si>
  <si>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</si>
  <si>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</si>
  <si>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</si>
  <si>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</si>
  <si>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</si>
  <si>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</si>
  <si>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</si>
  <si>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</si>
  <si>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</si>
  <si>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</si>
  <si>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</si>
  <si>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</si>
  <si>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</si>
  <si>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</si>
  <si>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</si>
  <si>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</si>
  <si>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</si>
  <si>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</si>
  <si>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</si>
  <si>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</si>
  <si>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</si>
  <si>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</si>
  <si>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</si>
  <si>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</si>
  <si>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</si>
  <si>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</si>
  <si>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</si>
  <si>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</si>
  <si>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</si>
  <si>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</si>
  <si>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</si>
  <si>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</si>
  <si>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</si>
  <si>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</si>
  <si>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</si>
  <si>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</si>
  <si>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</si>
  <si>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</si>
  <si>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</si>
  <si>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</si>
  <si>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</si>
  <si>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</si>
  <si>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</si>
  <si>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</si>
  <si>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</si>
  <si>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</si>
  <si>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</si>
  <si>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</si>
  <si>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</si>
  <si>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</si>
  <si>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</si>
  <si>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</si>
  <si>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</si>
  <si>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</si>
  <si>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</si>
  <si>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</si>
  <si>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</si>
  <si>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</si>
  <si>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</si>
  <si>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</si>
  <si>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</si>
  <si>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</si>
  <si>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</si>
  <si>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</si>
  <si>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</si>
  <si>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</si>
  <si>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</si>
  <si>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</si>
  <si>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</si>
  <si>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</si>
  <si>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</si>
  <si>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</si>
  <si>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</si>
  <si>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</si>
  <si>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</si>
  <si>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</si>
  <si>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</si>
  <si>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</si>
  <si>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</si>
  <si>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</si>
  <si>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</si>
  <si>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</si>
  <si>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</si>
  <si>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</si>
  <si>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</si>
  <si>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</si>
  <si>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</si>
  <si>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</si>
  <si>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</si>
  <si>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</si>
  <si>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</si>
  <si>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</si>
  <si>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</si>
  <si>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</si>
  <si>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</si>
  <si>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</si>
  <si>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</si>
  <si>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</si>
  <si>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</si>
  <si>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</si>
  <si>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</si>
  <si>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</si>
  <si>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</si>
  <si>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</si>
  <si>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</si>
  <si>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</si>
  <si>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</si>
  <si>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</si>
  <si>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</si>
  <si>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</si>
  <si>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</si>
  <si>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</si>
  <si>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</si>
  <si>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</si>
  <si>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</si>
  <si>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</si>
  <si>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</si>
  <si>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</si>
  <si>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</si>
  <si>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</si>
  <si>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</si>
  <si>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</si>
  <si>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</si>
  <si>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</si>
  <si>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</si>
  <si>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</si>
  <si>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</si>
  <si>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</si>
  <si>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</si>
  <si>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</si>
  <si>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</si>
  <si>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</si>
  <si>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</si>
  <si>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</si>
  <si>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</si>
  <si>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</si>
  <si>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</si>
  <si>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</si>
  <si>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</si>
  <si>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</si>
  <si>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</si>
  <si>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</si>
  <si>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</si>
  <si>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</si>
  <si>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</si>
  <si>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</si>
  <si>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</si>
  <si>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</si>
  <si>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</si>
  <si>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</si>
  <si>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</si>
  <si>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</si>
  <si>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</si>
  <si>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</si>
  <si>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</si>
  <si>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</si>
  <si>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</si>
  <si>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</si>
  <si>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</si>
  <si>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</si>
  <si>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</si>
  <si>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</si>
  <si>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</si>
  <si>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</si>
  <si>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</si>
  <si>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</si>
  <si>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</si>
  <si>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</si>
  <si>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</si>
  <si>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</si>
  <si>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</si>
  <si>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</si>
  <si>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</si>
  <si>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</si>
  <si>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</si>
  <si>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</si>
  <si>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</si>
  <si>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</si>
  <si>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</si>
  <si>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</si>
  <si>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</si>
  <si>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</si>
  <si>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</si>
  <si>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</si>
  <si>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</si>
  <si>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</si>
  <si>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</si>
  <si>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</si>
  <si>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</si>
  <si>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</si>
  <si>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</si>
  <si>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</si>
  <si>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</si>
  <si>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</si>
  <si>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</si>
  <si>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</si>
  <si>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</si>
  <si>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</si>
  <si>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</si>
  <si>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</si>
  <si>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</si>
  <si>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</si>
  <si>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</si>
  <si>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</si>
  <si>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</si>
  <si>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</si>
  <si>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</si>
  <si>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</si>
  <si>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</si>
  <si>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</si>
  <si>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</si>
  <si>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</si>
  <si>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</si>
  <si>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</si>
  <si>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</si>
  <si>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</si>
  <si>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</si>
  <si>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</si>
  <si>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</si>
  <si>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</si>
  <si>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</si>
  <si>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</si>
  <si>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</si>
  <si>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</si>
  <si>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</si>
  <si>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</si>
  <si>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</si>
  <si>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</si>
  <si>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</si>
  <si>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</si>
  <si>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</si>
  <si>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</si>
  <si>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</si>
  <si>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</si>
  <si>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</si>
  <si>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</si>
  <si>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</si>
  <si>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</si>
  <si>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</si>
  <si>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</si>
  <si>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</si>
  <si>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</si>
  <si>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</si>
  <si>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</si>
  <si>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</si>
  <si>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</si>
  <si>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</si>
  <si>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</si>
  <si>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</si>
  <si>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</si>
  <si>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</si>
  <si>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</si>
  <si>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</si>
  <si>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</si>
  <si>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</si>
  <si>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</si>
  <si>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</si>
  <si>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</si>
  <si>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</si>
  <si>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</si>
  <si>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</si>
  <si>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</si>
  <si>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</si>
  <si>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</si>
  <si>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</si>
  <si>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</si>
  <si>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</si>
  <si>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</si>
  <si>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</si>
  <si>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</si>
  <si>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</si>
  <si>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</si>
  <si>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</si>
  <si>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</si>
  <si>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</si>
  <si>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</si>
  <si>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</si>
  <si>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</si>
  <si>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</si>
  <si>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</si>
  <si>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</si>
  <si>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</si>
  <si>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</si>
  <si>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</si>
  <si>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</si>
  <si>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</si>
  <si>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</si>
  <si>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</si>
  <si>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</si>
  <si>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</si>
  <si>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</si>
  <si>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</si>
  <si>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</si>
  <si>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</si>
  <si>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</si>
  <si>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</si>
  <si>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</si>
  <si>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</si>
  <si>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</si>
  <si>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</si>
  <si>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</si>
  <si>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</si>
  <si>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</si>
  <si>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</si>
  <si>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</si>
  <si>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</si>
  <si>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</si>
  <si>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</si>
  <si>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</si>
  <si>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</si>
  <si>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</si>
  <si>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</si>
  <si>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</si>
  <si>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</si>
  <si>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</si>
  <si>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</si>
  <si>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</si>
  <si>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</si>
  <si>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</si>
  <si>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</si>
  <si>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</si>
  <si>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</si>
  <si>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</si>
  <si>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</si>
  <si>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</si>
  <si>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</si>
  <si>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</si>
  <si>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</si>
  <si>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</si>
  <si>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</si>
  <si>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</si>
  <si>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</si>
  <si>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</si>
  <si>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</si>
  <si>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</si>
  <si>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</si>
  <si>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</si>
  <si>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</si>
  <si>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</si>
  <si>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</si>
  <si>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</si>
  <si>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</si>
  <si>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</si>
  <si>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</si>
  <si>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</si>
  <si>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</si>
  <si>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</si>
  <si>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</si>
  <si>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</si>
  <si>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</si>
  <si>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</si>
  <si>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</si>
  <si>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</si>
  <si>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</si>
  <si>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</si>
  <si>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</si>
  <si>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</si>
  <si>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</si>
  <si>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</si>
  <si>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</si>
  <si>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</si>
  <si>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</si>
  <si>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</si>
  <si>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</si>
  <si>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</si>
  <si>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</si>
  <si>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</si>
  <si>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</si>
  <si>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</si>
  <si>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</si>
  <si>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</si>
  <si>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</si>
  <si>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</si>
  <si>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</si>
  <si>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</si>
  <si>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</si>
  <si>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</si>
  <si>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</si>
  <si>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</si>
  <si>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</si>
  <si>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</si>
  <si>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</si>
  <si>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</si>
  <si>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</si>
  <si>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</si>
  <si>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</si>
  <si>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</si>
  <si>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</si>
  <si>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</si>
  <si>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</si>
  <si>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</si>
  <si>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</si>
  <si>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</si>
  <si>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</si>
  <si>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</si>
  <si>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</si>
  <si>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</si>
  <si>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</si>
  <si>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</si>
  <si>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</si>
  <si>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</si>
  <si>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</si>
  <si>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</si>
  <si>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</si>
  <si>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</si>
  <si>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</si>
  <si>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</si>
  <si>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</si>
  <si>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</si>
  <si>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</si>
  <si>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</si>
  <si>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</si>
  <si>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</si>
  <si>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</si>
  <si>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</si>
  <si>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</si>
  <si>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</si>
  <si>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</si>
  <si>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</si>
  <si>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</si>
  <si>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</si>
  <si>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</si>
  <si>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</si>
  <si>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</si>
  <si>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</si>
  <si>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</si>
  <si>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</si>
  <si>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</si>
  <si>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</si>
  <si>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</si>
  <si>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</si>
  <si>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</si>
  <si>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</si>
  <si>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</si>
  <si>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</si>
  <si>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</si>
  <si>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</si>
  <si>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</si>
  <si>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</si>
  <si>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</si>
  <si>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</si>
  <si>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</si>
  <si>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</si>
  <si>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</si>
  <si>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</si>
  <si>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</si>
  <si>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</si>
  <si>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</si>
  <si>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</si>
  <si>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</si>
  <si>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</si>
  <si>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</si>
  <si>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</si>
  <si>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</si>
  <si>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</si>
  <si>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</si>
  <si>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</si>
  <si>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</si>
  <si>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</si>
  <si>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</si>
  <si>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</si>
  <si>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</si>
  <si>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</si>
  <si>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</si>
  <si>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</si>
  <si>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</si>
  <si>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</si>
  <si>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</si>
  <si>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</si>
  <si>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</si>
  <si>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</si>
  <si>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</si>
  <si>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</si>
  <si>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</si>
  <si>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</si>
  <si>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</si>
  <si>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</si>
  <si>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</si>
  <si>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</si>
  <si>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</si>
  <si>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</si>
  <si>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</si>
  <si>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</si>
  <si>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</si>
  <si>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</si>
  <si>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</si>
  <si>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</si>
  <si>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</si>
  <si>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</si>
  <si>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</si>
  <si>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</si>
  <si>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</si>
  <si>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</si>
  <si>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</si>
  <si>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</si>
  <si>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</si>
  <si>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</si>
  <si>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</si>
  <si>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</si>
  <si>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</si>
  <si>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</si>
  <si>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</si>
  <si>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</si>
  <si>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</si>
  <si>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</si>
  <si>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</si>
  <si>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</si>
  <si>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</si>
  <si>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</si>
  <si>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</si>
  <si>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</si>
  <si>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</si>
  <si>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</si>
  <si>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</si>
  <si>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</si>
  <si>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</si>
  <si>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</si>
  <si>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</si>
  <si>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</si>
  <si>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</si>
  <si>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</si>
  <si>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</si>
  <si>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</si>
  <si>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</si>
  <si>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</si>
  <si>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</si>
  <si>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</si>
  <si>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</si>
  <si>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</si>
  <si>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</si>
  <si>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</si>
  <si>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</si>
  <si>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</si>
  <si>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</si>
  <si>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</si>
  <si>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</si>
  <si>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</si>
  <si>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</si>
  <si>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</si>
  <si>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</si>
  <si>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</si>
  <si>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</si>
  <si>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</si>
  <si>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</si>
  <si>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</si>
  <si>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</si>
  <si>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</si>
  <si>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</si>
  <si>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</si>
  <si>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</si>
  <si>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</si>
  <si>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</si>
  <si>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</si>
  <si>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</si>
  <si>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</si>
  <si>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</si>
  <si>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</si>
  <si>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</si>
  <si>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</si>
  <si>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</si>
  <si>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</si>
  <si>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</si>
  <si>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</si>
  <si>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</si>
  <si>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</si>
  <si>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</si>
  <si>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</si>
  <si>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</si>
  <si>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</si>
  <si>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</si>
  <si>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</si>
  <si>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</si>
  <si>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</si>
  <si>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</si>
  <si>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</si>
  <si>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</si>
  <si>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</si>
  <si>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</si>
  <si>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</si>
  <si>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</si>
  <si>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</si>
  <si>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</si>
  <si>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</si>
  <si>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</si>
  <si>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</si>
  <si>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</si>
  <si>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</si>
  <si>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</si>
  <si>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</si>
  <si>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</si>
  <si>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</si>
  <si>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</si>
  <si>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</si>
  <si>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</si>
  <si>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</si>
  <si>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</si>
  <si>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</si>
  <si>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</si>
  <si>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</si>
  <si>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</si>
  <si>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</si>
  <si>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</si>
  <si>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</si>
  <si>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</si>
  <si>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</si>
  <si>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</si>
  <si>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</si>
  <si>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</si>
  <si>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</si>
  <si>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</si>
  <si>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</si>
  <si>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</si>
  <si>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</si>
  <si>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</si>
  <si>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</si>
  <si>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</si>
  <si>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</si>
  <si>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</si>
  <si>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</si>
  <si>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</si>
  <si>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</si>
  <si>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</si>
  <si>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</si>
  <si>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</si>
  <si>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</si>
  <si>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</si>
  <si>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</si>
  <si>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</si>
  <si>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</si>
  <si>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</si>
  <si>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</si>
  <si>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</si>
  <si>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</si>
  <si>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</si>
  <si>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</si>
  <si>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</si>
  <si>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</si>
  <si>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</si>
  <si>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</si>
  <si>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</si>
  <si>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</si>
  <si>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</si>
  <si>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</si>
  <si>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</si>
  <si>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</si>
  <si>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</si>
  <si>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</si>
  <si>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</si>
  <si>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</si>
  <si>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</si>
  <si>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</si>
  <si>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</si>
  <si>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</si>
  <si>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</si>
  <si>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</si>
  <si>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</si>
  <si>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</si>
  <si>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</si>
  <si>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</si>
  <si>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</si>
  <si>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</si>
  <si>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</si>
  <si>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</si>
  <si>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</si>
  <si>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</si>
  <si>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</si>
  <si>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</si>
  <si>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</si>
  <si>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</si>
  <si>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</si>
  <si>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</si>
  <si>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</si>
  <si>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</si>
  <si>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</si>
  <si>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</si>
  <si>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</si>
  <si>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</si>
  <si>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</si>
  <si>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</si>
  <si>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</si>
  <si>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</si>
  <si>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</si>
  <si>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</si>
  <si>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</si>
  <si>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</si>
  <si>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</si>
  <si>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</si>
  <si>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</si>
  <si>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</si>
  <si>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</si>
  <si>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</si>
  <si>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</si>
  <si>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</si>
  <si>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</si>
  <si>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</si>
  <si>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</si>
  <si>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</si>
  <si>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</si>
  <si>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</si>
  <si>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</si>
  <si>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</si>
  <si>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</si>
  <si>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</si>
  <si>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</si>
  <si>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</si>
  <si>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</si>
  <si>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</si>
  <si>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</si>
  <si>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</si>
  <si>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</si>
  <si>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</si>
  <si>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</si>
  <si>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</si>
  <si>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</si>
  <si>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</si>
  <si>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</si>
  <si>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</si>
  <si>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</si>
  <si>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</si>
  <si>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</si>
  <si>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</si>
  <si>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</si>
  <si>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</si>
  <si>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</si>
  <si>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</si>
  <si>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</si>
  <si>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</si>
  <si>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</si>
  <si>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</si>
  <si>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</si>
  <si>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</si>
  <si>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</si>
  <si>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</si>
  <si>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</si>
  <si>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</si>
  <si>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</si>
  <si>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</si>
  <si>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</si>
  <si>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</si>
  <si>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</si>
  <si>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</si>
  <si>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</si>
  <si>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</si>
  <si>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</si>
  <si>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</si>
  <si>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</si>
  <si>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</si>
  <si>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</si>
  <si>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</si>
  <si>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</si>
  <si>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</si>
  <si>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</si>
  <si>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</si>
  <si>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</si>
  <si>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</si>
  <si>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</si>
  <si>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</si>
  <si>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</si>
  <si>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</si>
  <si>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</si>
  <si>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</si>
  <si>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</si>
  <si>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</si>
  <si>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</si>
  <si>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</si>
  <si>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</si>
  <si>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</si>
  <si>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</si>
  <si>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</si>
  <si>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</si>
  <si>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</si>
  <si>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</si>
  <si>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</si>
  <si>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</si>
  <si>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</si>
  <si>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</si>
  <si>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</si>
  <si>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</si>
  <si>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</si>
  <si>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</si>
  <si>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</si>
  <si>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</si>
  <si>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</si>
  <si>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</si>
  <si>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</si>
  <si>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</si>
  <si>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</si>
  <si>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</si>
  <si>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</si>
  <si>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</si>
  <si>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</si>
  <si>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</si>
  <si>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</si>
  <si>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</si>
  <si>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</si>
  <si>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</si>
  <si>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</si>
  <si>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</si>
  <si>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</si>
  <si>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</si>
  <si>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</si>
  <si>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</si>
  <si>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</si>
  <si>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</si>
  <si>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</si>
  <si>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</si>
  <si>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</si>
  <si>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</si>
  <si>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</si>
  <si>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</si>
  <si>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</si>
  <si>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</si>
  <si>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</si>
  <si>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</si>
  <si>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</si>
  <si>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</si>
  <si>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</si>
  <si>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</si>
  <si>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</si>
  <si>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</si>
  <si>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</si>
  <si>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</si>
  <si>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</si>
  <si>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</si>
  <si>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</si>
  <si>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</si>
  <si>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</si>
  <si>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</si>
  <si>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</si>
  <si>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</si>
  <si>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</si>
  <si>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</si>
  <si>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</si>
  <si>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</si>
  <si>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</si>
  <si>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</si>
  <si>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</si>
  <si>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</si>
  <si>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</si>
  <si>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</si>
  <si>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</si>
  <si>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</si>
  <si>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</si>
  <si>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</si>
  <si>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</si>
  <si>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</si>
  <si>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</si>
  <si>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</si>
  <si>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</si>
  <si>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</si>
  <si>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</si>
  <si>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</si>
  <si>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</si>
  <si>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</si>
  <si>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</si>
  <si>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</si>
  <si>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</si>
  <si>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</si>
  <si>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</si>
  <si>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</si>
  <si>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</si>
  <si>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</si>
  <si>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</si>
  <si>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</si>
  <si>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</si>
  <si>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</si>
  <si>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</si>
  <si>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</si>
  <si>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</si>
  <si>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</si>
  <si>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</si>
  <si>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</si>
  <si>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</si>
  <si>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</si>
  <si>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</si>
  <si>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</si>
  <si>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</si>
  <si>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</si>
  <si>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</si>
  <si>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</si>
  <si>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</si>
  <si>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</si>
  <si>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</si>
  <si>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</si>
  <si>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</si>
  <si>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</si>
  <si>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</si>
  <si>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</si>
  <si>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</si>
  <si>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</si>
  <si>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</si>
  <si>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</si>
  <si>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</si>
  <si>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</si>
  <si>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</si>
  <si>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</si>
  <si>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</si>
  <si>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</si>
  <si>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</si>
  <si>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</si>
  <si>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</si>
  <si>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</si>
  <si>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</si>
  <si>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</si>
  <si>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</si>
  <si>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</si>
  <si>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</si>
  <si>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</si>
  <si>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</si>
  <si>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</si>
  <si>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</si>
  <si>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</si>
  <si>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</si>
  <si>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</si>
  <si>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</si>
  <si>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</si>
  <si>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</si>
  <si>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</si>
  <si>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</si>
  <si>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</si>
  <si>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</si>
  <si>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</si>
  <si>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</si>
  <si>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</si>
  <si>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</si>
  <si>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</si>
  <si>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</si>
  <si>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</si>
  <si>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</si>
  <si>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</si>
  <si>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</si>
  <si>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</si>
  <si>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</si>
  <si>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</si>
  <si>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</si>
  <si>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</si>
  <si>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</si>
  <si>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</si>
  <si>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</si>
  <si>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</si>
  <si>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</si>
  <si>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</si>
  <si>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</si>
  <si>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</si>
  <si>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</si>
  <si>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</si>
  <si>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</si>
  <si>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</si>
  <si>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</si>
  <si>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</si>
  <si>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</si>
  <si>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</si>
  <si>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</si>
  <si>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</si>
  <si>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</si>
  <si>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</si>
  <si>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</si>
  <si>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</si>
  <si>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</si>
  <si>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</si>
  <si>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</si>
  <si>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</si>
  <si>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</si>
  <si>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</si>
  <si>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</si>
  <si>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</si>
  <si>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</si>
  <si>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</si>
  <si>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</si>
  <si>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</si>
  <si>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</si>
  <si>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</si>
  <si>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</si>
  <si>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</si>
  <si>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</si>
  <si>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</si>
  <si>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</si>
  <si>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</si>
  <si>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</si>
  <si>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</si>
  <si>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</si>
  <si>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</si>
  <si>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</si>
  <si>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</si>
  <si>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</si>
  <si>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</si>
  <si>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</si>
  <si>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</si>
  <si>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</si>
  <si>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</si>
  <si>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</si>
  <si>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</si>
  <si>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</si>
  <si>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</si>
  <si>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</si>
  <si>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</si>
  <si>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</si>
  <si>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</si>
  <si>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</si>
  <si>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</si>
  <si>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</si>
  <si>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</si>
  <si>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</si>
  <si>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</si>
  <si>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</si>
  <si>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</si>
  <si>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</si>
  <si>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</si>
  <si>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</si>
  <si>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</si>
  <si>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</si>
  <si>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</si>
  <si>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</si>
  <si>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</si>
  <si>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</si>
  <si>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</si>
  <si>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</si>
  <si>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</si>
  <si>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</si>
  <si>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</si>
  <si>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</si>
  <si>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</si>
  <si>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</si>
  <si>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</si>
  <si>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</si>
  <si>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</si>
  <si>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</si>
  <si>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</si>
  <si>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</si>
  <si>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</si>
  <si>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</si>
  <si>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</si>
  <si>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</si>
  <si>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</si>
  <si>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</si>
  <si>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</si>
  <si>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</si>
  <si>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</si>
  <si>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</si>
  <si>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</si>
  <si>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</si>
  <si>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</si>
  <si>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</si>
  <si>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</si>
  <si>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</si>
  <si>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</si>
  <si>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</si>
  <si>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</si>
  <si>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</si>
  <si>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</si>
  <si>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</si>
  <si>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</si>
  <si>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</si>
  <si>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</si>
  <si>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</si>
  <si>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</si>
  <si>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</si>
  <si>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</si>
  <si>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</si>
  <si>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</si>
  <si>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</si>
  <si>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</si>
  <si>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</si>
  <si>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</si>
  <si>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</si>
  <si>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</si>
  <si>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</si>
  <si>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</si>
  <si>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</si>
  <si>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</si>
  <si>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</si>
  <si>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</si>
  <si>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</si>
  <si>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</si>
  <si>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</si>
  <si>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</si>
  <si>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</si>
  <si>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</si>
  <si>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</si>
  <si>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</si>
  <si>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</si>
  <si>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</si>
  <si>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</si>
  <si>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</si>
  <si>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</si>
  <si>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</si>
  <si>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</si>
  <si>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</si>
  <si>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</si>
  <si>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</si>
  <si>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</si>
  <si>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</si>
  <si>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</si>
  <si>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</si>
  <si>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</si>
  <si>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</si>
  <si>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</si>
  <si>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</si>
  <si>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</si>
  <si>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</si>
  <si>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</si>
  <si>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</si>
  <si>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</si>
  <si>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</si>
  <si>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</si>
  <si>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</si>
  <si>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</si>
  <si>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</si>
  <si>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</si>
  <si>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</si>
  <si>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</si>
  <si>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</si>
  <si>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</si>
  <si>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</si>
  <si>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</si>
  <si>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</si>
  <si>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</si>
  <si>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</si>
  <si>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</si>
  <si>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</si>
  <si>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</si>
  <si>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</si>
  <si>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</si>
  <si>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</si>
  <si>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</si>
  <si>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</si>
  <si>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</si>
  <si>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</si>
  <si>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</si>
  <si>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</si>
  <si>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</si>
  <si>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</si>
  <si>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</si>
  <si>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</si>
  <si>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</si>
  <si>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</si>
  <si>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</si>
  <si>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</si>
  <si>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</si>
  <si>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</si>
  <si>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</si>
  <si>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</si>
  <si>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</si>
  <si>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</si>
  <si>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</si>
  <si>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</si>
  <si>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</si>
  <si>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</si>
  <si>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</si>
  <si>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</si>
  <si>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</si>
  <si>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</si>
  <si>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</si>
  <si>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</si>
  <si>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</si>
  <si>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</si>
  <si>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</si>
  <si>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</si>
  <si>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</si>
  <si>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</si>
  <si>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</si>
  <si>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</si>
  <si>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</si>
  <si>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</si>
  <si>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</si>
  <si>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</si>
  <si>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</si>
  <si>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</si>
  <si>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</si>
  <si>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</si>
  <si>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</si>
  <si>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</si>
  <si>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</si>
  <si>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</si>
  <si>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</si>
  <si>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</si>
  <si>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</si>
  <si>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</si>
  <si>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</si>
  <si>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</si>
  <si>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</si>
  <si>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</si>
  <si>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</si>
  <si>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</si>
  <si>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</si>
  <si>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</si>
  <si>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</si>
  <si>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</si>
  <si>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</si>
  <si>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</si>
  <si>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</si>
  <si>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</si>
  <si>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</si>
  <si>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</si>
  <si>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</si>
  <si>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</si>
  <si>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</si>
  <si>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</si>
  <si>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</si>
  <si>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</si>
  <si>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</si>
  <si>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</si>
  <si>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</si>
  <si>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</si>
  <si>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</si>
  <si>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</si>
  <si>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</si>
  <si>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</si>
  <si>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</si>
  <si>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</si>
  <si>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</si>
  <si>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</si>
  <si>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</si>
  <si>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</si>
  <si>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</si>
  <si>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</si>
  <si>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</si>
  <si>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</si>
  <si>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</si>
  <si>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</si>
  <si>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</si>
  <si>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</si>
  <si>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</si>
  <si>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</si>
  <si>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</si>
  <si>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</si>
  <si>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</si>
  <si>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</si>
  <si>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</si>
  <si>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</si>
  <si>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</si>
  <si>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</si>
  <si>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</si>
  <si>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</si>
  <si>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</si>
  <si>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</si>
  <si>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</si>
  <si>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</si>
  <si>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</si>
  <si>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</si>
  <si>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</si>
  <si>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</si>
  <si>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</si>
  <si>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</si>
  <si>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</si>
  <si>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</si>
  <si>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</si>
  <si>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</si>
  <si>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</si>
  <si>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</si>
  <si>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</si>
  <si>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</si>
  <si>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</si>
  <si>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</si>
  <si>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</si>
  <si>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</si>
  <si>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</si>
  <si>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</si>
  <si>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</si>
  <si>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</si>
  <si>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</si>
  <si>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</si>
  <si>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</si>
  <si>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</si>
  <si>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</si>
  <si>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</si>
  <si>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</si>
  <si>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</si>
  <si>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</si>
  <si>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</si>
  <si>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</si>
  <si>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</si>
  <si>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</si>
  <si>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</si>
  <si>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</si>
  <si>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</si>
  <si>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</si>
  <si>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</si>
  <si>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</si>
  <si>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</si>
  <si>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</si>
  <si>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</si>
  <si>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</si>
  <si>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</si>
  <si>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</si>
  <si>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</si>
  <si>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</si>
  <si>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</si>
  <si>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</si>
  <si>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</si>
  <si>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</si>
  <si>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</si>
  <si>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</si>
  <si>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</si>
  <si>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</si>
  <si>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</si>
  <si>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</si>
  <si>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</si>
  <si>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</si>
  <si>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</si>
  <si>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</si>
  <si>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</si>
  <si>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</si>
  <si>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</si>
  <si>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</si>
  <si>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</si>
  <si>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</si>
  <si>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</si>
  <si>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</si>
  <si>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</si>
  <si>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</si>
  <si>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</si>
  <si>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</si>
  <si>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</si>
  <si>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</si>
  <si>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</si>
  <si>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</si>
  <si>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</si>
  <si>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</si>
  <si>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</si>
  <si>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</si>
  <si>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</si>
  <si>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</si>
  <si>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</si>
  <si>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</si>
  <si>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</si>
  <si>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</si>
  <si>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</si>
  <si>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</si>
  <si>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</si>
  <si>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</si>
  <si>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</si>
  <si>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</si>
  <si>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</si>
  <si>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</si>
  <si>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</si>
  <si>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</si>
  <si>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</si>
  <si>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</si>
  <si>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</si>
  <si>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</si>
  <si>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</si>
  <si>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</si>
  <si>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</si>
  <si>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</si>
  <si>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</si>
  <si>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</si>
  <si>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</si>
  <si>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</si>
  <si>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</si>
  <si>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</si>
  <si>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</si>
  <si>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</si>
  <si>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</si>
  <si>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</si>
  <si>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</si>
  <si>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</si>
  <si>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</si>
  <si>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</si>
  <si>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</si>
  <si>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</si>
  <si>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</si>
  <si>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</si>
  <si>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</si>
  <si>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</si>
  <si>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</si>
  <si>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</si>
  <si>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</si>
  <si>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</si>
  <si>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</si>
  <si>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</si>
  <si>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</si>
  <si>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</si>
  <si>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</si>
  <si>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</si>
  <si>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</si>
  <si>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</si>
  <si>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</si>
  <si>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</si>
  <si>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</si>
  <si>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</si>
  <si>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</si>
  <si>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</si>
  <si>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</si>
  <si>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</si>
  <si>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</si>
  <si>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</si>
  <si>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</si>
  <si>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</si>
  <si>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</si>
  <si>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</si>
  <si>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</si>
  <si>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</si>
  <si>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</si>
  <si>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</si>
  <si>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</si>
  <si>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</si>
  <si>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</si>
  <si>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</si>
  <si>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</si>
  <si>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</si>
  <si>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</si>
  <si>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</si>
  <si>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</si>
  <si>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</si>
  <si>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</si>
  <si>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</si>
  <si>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</si>
  <si>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</si>
  <si>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</si>
  <si>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</si>
  <si>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</si>
  <si>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</si>
  <si>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</si>
  <si>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</si>
  <si>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</si>
  <si>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</si>
  <si>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</si>
  <si>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</si>
  <si>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</si>
  <si>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</si>
  <si>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</si>
  <si>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</si>
  <si>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</si>
  <si>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</si>
  <si>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</si>
  <si>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</si>
  <si>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</si>
  <si>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</si>
  <si>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</si>
  <si>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</si>
  <si>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</si>
  <si>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</si>
  <si>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</si>
  <si>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</si>
  <si>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</si>
  <si>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</si>
  <si>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</si>
  <si>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</si>
  <si>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</si>
  <si>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</si>
  <si>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</si>
  <si>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</si>
  <si>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</si>
  <si>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</si>
  <si>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</si>
  <si>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</si>
  <si>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</si>
  <si>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</si>
  <si>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</si>
  <si>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</si>
  <si>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</si>
  <si>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</si>
  <si>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</si>
  <si>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</si>
  <si>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</si>
  <si>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</si>
  <si>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</si>
  <si>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</si>
  <si>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</si>
  <si>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</si>
  <si>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</si>
  <si>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</si>
  <si>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</si>
  <si>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</si>
  <si>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</si>
  <si>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</si>
  <si>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</si>
  <si>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</si>
  <si>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</si>
  <si>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</si>
  <si>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</si>
  <si>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</si>
  <si>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</si>
  <si>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</si>
  <si>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</si>
  <si>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</si>
  <si>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</si>
  <si>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</si>
  <si>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</si>
  <si>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</si>
  <si>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</si>
  <si>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</si>
  <si>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</si>
  <si>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</si>
  <si>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</si>
  <si>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</si>
  <si>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</si>
  <si>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</si>
  <si>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</si>
  <si>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</si>
  <si>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</si>
  <si>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</si>
  <si>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</si>
  <si>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</si>
  <si>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</si>
  <si>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</si>
  <si>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</si>
  <si>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</si>
  <si>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</si>
  <si>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</si>
  <si>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</si>
  <si>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</si>
  <si>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</si>
  <si>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</si>
  <si>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</si>
  <si>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</si>
  <si>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</si>
  <si>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</si>
  <si>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</si>
  <si>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</si>
  <si>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</si>
  <si>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</si>
  <si>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</si>
  <si>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</si>
  <si>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</si>
  <si>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</si>
  <si>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</si>
  <si>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</si>
  <si>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</si>
  <si>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</si>
  <si>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</si>
  <si>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</si>
  <si>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</si>
  <si>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</si>
  <si>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</si>
  <si>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</si>
  <si>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</si>
  <si>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</si>
  <si>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</si>
  <si>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</si>
  <si>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</si>
  <si>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</si>
  <si>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</si>
  <si>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</si>
  <si>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</si>
  <si>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</si>
  <si>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</si>
  <si>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</si>
  <si>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</si>
  <si>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</si>
  <si>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</si>
  <si>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</si>
  <si>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</si>
  <si>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</si>
  <si>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</si>
  <si>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</si>
  <si>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</si>
  <si>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</si>
  <si>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</si>
  <si>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</si>
  <si>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</si>
  <si>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</si>
  <si>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</si>
  <si>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</si>
  <si>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</si>
  <si>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</si>
  <si>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</si>
  <si>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</si>
  <si>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</si>
  <si>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</si>
  <si>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</si>
  <si>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</si>
  <si>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</si>
  <si>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</si>
  <si>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</si>
  <si>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</si>
  <si>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</si>
  <si>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</si>
  <si>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</si>
  <si>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</si>
  <si>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</si>
  <si>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</si>
  <si>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</si>
  <si>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</si>
  <si>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</si>
  <si>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</si>
  <si>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</si>
  <si>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</si>
  <si>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</si>
  <si>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</si>
  <si>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</si>
  <si>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</si>
  <si>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</si>
  <si>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</si>
  <si>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</si>
  <si>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</si>
  <si>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</si>
  <si>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</si>
  <si>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</si>
  <si>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</si>
  <si>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</si>
  <si>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</si>
  <si>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</si>
  <si>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</si>
  <si>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</si>
  <si>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</si>
  <si>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</si>
  <si>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</si>
  <si>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</si>
  <si>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</si>
  <si>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</si>
  <si>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</si>
  <si>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</si>
  <si>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</si>
  <si>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</si>
  <si>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</si>
  <si>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</si>
  <si>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</si>
  <si>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</si>
  <si>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</si>
  <si>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</si>
  <si>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</si>
  <si>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</si>
  <si>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</si>
  <si>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</si>
  <si>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</si>
  <si>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</si>
  <si>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</si>
  <si>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</si>
  <si>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</si>
  <si>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</si>
  <si>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</si>
  <si>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</si>
  <si>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</si>
  <si>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</si>
  <si>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</si>
  <si>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</si>
  <si>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</si>
  <si>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</si>
  <si>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</si>
  <si>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</si>
  <si>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</si>
  <si>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</si>
  <si>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</si>
  <si>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</si>
  <si>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</si>
  <si>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</si>
  <si>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</si>
  <si>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</si>
  <si>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</si>
  <si>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</si>
  <si>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</si>
  <si>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</si>
  <si>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</si>
  <si>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</si>
  <si>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</si>
  <si>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</si>
  <si>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</si>
  <si>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</si>
  <si>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</si>
  <si>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</si>
  <si>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</si>
  <si>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</si>
  <si>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</si>
  <si>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</si>
  <si>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</si>
  <si>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</si>
  <si>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</si>
  <si>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</si>
  <si>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</si>
  <si>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</si>
  <si>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</si>
  <si>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</si>
  <si>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</si>
  <si>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</si>
  <si>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</si>
  <si>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</si>
  <si>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</si>
  <si>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</si>
  <si>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</si>
  <si>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</si>
  <si>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</si>
  <si>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</si>
  <si>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</si>
  <si>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</si>
  <si>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</si>
  <si>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</si>
  <si>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</si>
  <si>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</si>
  <si>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</si>
  <si>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</si>
  <si>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</si>
  <si>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</si>
  <si>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</si>
  <si>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</si>
  <si>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</si>
  <si>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</si>
  <si>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</si>
  <si>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</si>
  <si>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</si>
  <si>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</si>
  <si>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</si>
  <si>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</si>
  <si>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</si>
  <si>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</si>
  <si>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</si>
  <si>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</si>
  <si>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</si>
  <si>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</si>
  <si>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</si>
  <si>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</si>
  <si>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</si>
  <si>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</si>
  <si>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</si>
  <si>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</si>
  <si>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</si>
  <si>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</si>
  <si>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</si>
  <si>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</si>
  <si>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</si>
  <si>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</si>
  <si>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</si>
  <si>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</si>
  <si>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</si>
  <si>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</si>
  <si>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</si>
  <si>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</si>
  <si>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</si>
  <si>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</si>
  <si>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</si>
  <si>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</si>
  <si>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</si>
  <si>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</si>
  <si>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</si>
  <si>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</si>
  <si>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</si>
  <si>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</si>
  <si>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</si>
  <si>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</si>
  <si>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</si>
  <si>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</si>
  <si>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</si>
  <si>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</si>
  <si>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</si>
  <si>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</si>
  <si>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</si>
  <si>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</si>
  <si>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</si>
  <si>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</si>
  <si>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</si>
  <si>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</si>
  <si>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</si>
  <si>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</si>
  <si>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</si>
  <si>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</si>
  <si>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</si>
  <si>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</si>
  <si>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</si>
  <si>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</si>
  <si>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</si>
  <si>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</si>
  <si>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</si>
  <si>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</si>
  <si>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</si>
  <si>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</si>
  <si>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</si>
  <si>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</si>
  <si>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</si>
  <si>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</si>
  <si>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</si>
  <si>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</si>
  <si>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</si>
  <si>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</si>
  <si>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</si>
  <si>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</si>
  <si>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</si>
  <si>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</si>
  <si>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</si>
  <si>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</si>
  <si>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</si>
  <si>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</si>
  <si>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</si>
  <si>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</si>
  <si>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</si>
  <si>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</si>
  <si>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</si>
  <si>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</si>
  <si>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</si>
  <si>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</si>
  <si>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</si>
  <si>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</si>
  <si>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</si>
  <si>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</si>
  <si>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</si>
  <si>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</si>
  <si>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</si>
  <si>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</si>
  <si>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</si>
  <si>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</si>
  <si>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</si>
  <si>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</si>
  <si>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</si>
  <si>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</si>
  <si>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</si>
  <si>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</si>
  <si>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</si>
  <si>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</si>
  <si>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</si>
  <si>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</si>
  <si>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</si>
  <si>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</si>
  <si>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</si>
  <si>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</si>
  <si>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</si>
  <si>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</si>
  <si>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</si>
  <si>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</si>
  <si>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</si>
  <si>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</si>
  <si>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</si>
  <si>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</si>
  <si>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</si>
  <si>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</si>
  <si>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</si>
  <si>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</si>
  <si>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</si>
  <si>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</si>
  <si>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</si>
  <si>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</si>
  <si>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</si>
  <si>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</si>
  <si>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</si>
  <si>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</si>
  <si>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</si>
  <si>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</si>
  <si>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</si>
  <si>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</si>
  <si>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</si>
  <si>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</si>
  <si>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</si>
  <si>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</si>
  <si>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</si>
  <si>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</si>
  <si>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</si>
  <si>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</si>
  <si>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</si>
  <si>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</si>
  <si>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</si>
  <si>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</si>
  <si>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</si>
  <si>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</si>
  <si>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</si>
  <si>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</si>
  <si>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</si>
  <si>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</si>
  <si>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</si>
  <si>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</si>
  <si>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</si>
  <si>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</si>
  <si>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</si>
  <si>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</si>
  <si>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</si>
  <si>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</si>
  <si>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</si>
  <si>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</si>
  <si>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</si>
  <si>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</si>
  <si>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</si>
  <si>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</si>
  <si>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</si>
  <si>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</si>
  <si>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</si>
  <si>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</si>
  <si>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</si>
  <si>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</si>
  <si>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</si>
  <si>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</si>
  <si>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</si>
  <si>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</si>
  <si>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</si>
  <si>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</si>
  <si>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</si>
  <si>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</si>
  <si>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</si>
  <si>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</si>
  <si>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</si>
  <si>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</si>
  <si>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</si>
  <si>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</si>
  <si>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</si>
  <si>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</si>
  <si>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</si>
  <si>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</si>
  <si>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</si>
  <si>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</si>
  <si>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</si>
  <si>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</si>
  <si>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</si>
  <si>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</si>
  <si>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</si>
  <si>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</si>
  <si>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</si>
  <si>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</si>
  <si>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</si>
  <si>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</si>
  <si>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</si>
  <si>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</si>
  <si>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</si>
  <si>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</si>
  <si>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</si>
  <si>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</si>
  <si>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</si>
  <si>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</si>
  <si>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</si>
  <si>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</si>
  <si>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</si>
  <si>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</si>
  <si>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</si>
  <si>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</si>
  <si>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</si>
  <si>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</si>
  <si>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</si>
  <si>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</si>
  <si>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</si>
  <si>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</si>
  <si>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</si>
  <si>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</si>
  <si>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</si>
  <si>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</si>
  <si>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</si>
  <si>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</si>
  <si>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</si>
  <si>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</si>
  <si>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</si>
  <si>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</si>
  <si>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</si>
  <si>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</si>
  <si>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</si>
  <si>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</si>
  <si>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</si>
  <si>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</si>
  <si>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</si>
  <si>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</si>
  <si>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</si>
  <si>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</si>
  <si>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</si>
  <si>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</si>
  <si>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</si>
  <si>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</si>
  <si>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</si>
  <si>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</si>
  <si>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</si>
  <si>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</si>
  <si>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</si>
  <si>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</si>
  <si>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</si>
  <si>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</si>
  <si>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</si>
  <si>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</si>
  <si>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</si>
  <si>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</si>
  <si>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</si>
  <si>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</si>
  <si>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</si>
  <si>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</si>
  <si>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</si>
  <si>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</si>
  <si>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</si>
  <si>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</si>
  <si>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</si>
  <si>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</si>
  <si>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</si>
  <si>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</si>
  <si>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</si>
  <si>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</si>
  <si>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</si>
  <si>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</si>
  <si>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</si>
  <si>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</si>
  <si>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</si>
  <si>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</si>
  <si>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</si>
  <si>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</si>
  <si>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</si>
  <si>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</si>
  <si>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</si>
  <si>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</si>
  <si>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</si>
  <si>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</si>
  <si>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</si>
  <si>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</si>
  <si>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</si>
  <si>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</si>
  <si>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</si>
  <si>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</si>
  <si>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</si>
  <si>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</si>
  <si>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</si>
  <si>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</si>
  <si>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</si>
  <si>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</si>
  <si>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</si>
  <si>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</si>
  <si>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</si>
  <si>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</si>
  <si>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</si>
  <si>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</si>
  <si>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</si>
  <si>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</si>
  <si>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</si>
  <si>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</si>
  <si>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</si>
  <si>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</si>
  <si>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</si>
  <si>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</si>
  <si>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</si>
  <si>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</si>
  <si>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</si>
  <si>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</si>
  <si>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</si>
  <si>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</si>
  <si>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</si>
  <si>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</si>
  <si>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</si>
  <si>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</si>
  <si>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</si>
  <si>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</si>
  <si>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</si>
  <si>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</si>
  <si>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</si>
  <si>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</si>
  <si>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</si>
  <si>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</si>
  <si>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</si>
  <si>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</si>
  <si>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</si>
  <si>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</si>
  <si>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</si>
  <si>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</si>
  <si>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</si>
  <si>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</si>
  <si>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</si>
  <si>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</si>
  <si>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</si>
  <si>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</si>
  <si>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</si>
  <si>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</si>
  <si>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</si>
  <si>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</si>
  <si>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</si>
  <si>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</si>
  <si>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</si>
  <si>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</si>
  <si>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</si>
  <si>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</si>
  <si>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</si>
  <si>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</si>
  <si>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</si>
  <si>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</si>
  <si>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</si>
  <si>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</si>
  <si>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</si>
  <si>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</si>
  <si>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</si>
  <si>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</si>
  <si>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</si>
  <si>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</si>
  <si>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</si>
  <si>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</si>
  <si>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</si>
  <si>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</si>
  <si>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</si>
  <si>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</si>
  <si>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</si>
  <si>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</si>
  <si>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</si>
  <si>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</si>
  <si>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</si>
  <si>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</si>
  <si>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</si>
  <si>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</si>
  <si>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</si>
  <si>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</si>
  <si>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</si>
  <si>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</si>
  <si>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</si>
  <si>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</si>
  <si>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</si>
  <si>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</si>
  <si>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</si>
  <si>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</si>
  <si>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</si>
  <si>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</si>
  <si>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</si>
  <si>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</si>
  <si>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</si>
  <si>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</si>
  <si>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</si>
  <si>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</si>
  <si>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</si>
  <si>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</si>
  <si>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</si>
  <si>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</si>
  <si>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</si>
  <si>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</si>
  <si>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</si>
  <si>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</si>
  <si>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</si>
  <si>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</si>
  <si>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</si>
  <si>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</si>
  <si>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</si>
  <si>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</si>
  <si>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</si>
  <si>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</si>
  <si>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</si>
  <si>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</si>
  <si>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</si>
  <si>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</si>
  <si>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</si>
  <si>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</si>
  <si>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</si>
  <si>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</si>
  <si>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</si>
  <si>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</si>
  <si>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</si>
  <si>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</si>
  <si>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</si>
  <si>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</si>
  <si>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</si>
  <si>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</si>
  <si>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</si>
  <si>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</si>
  <si>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</si>
  <si>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</si>
  <si>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</si>
  <si>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</si>
  <si>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</si>
  <si>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</si>
  <si>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</si>
  <si>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</si>
  <si>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</si>
  <si>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</si>
  <si>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</si>
  <si>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</si>
  <si>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</si>
  <si>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</si>
  <si>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</si>
  <si>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</si>
  <si>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</si>
  <si>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</si>
  <si>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</si>
  <si>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</si>
  <si>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</si>
  <si>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</si>
  <si>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</si>
  <si>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</si>
  <si>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</si>
  <si>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</si>
  <si>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</si>
  <si>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</si>
  <si>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</si>
  <si>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</si>
  <si>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</si>
  <si>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</si>
  <si>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</si>
  <si>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</si>
  <si>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</si>
  <si>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</si>
  <si>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</si>
  <si>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</si>
  <si>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</si>
  <si>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</si>
  <si>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</si>
  <si>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</si>
  <si>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</si>
  <si>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</si>
  <si>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</si>
  <si>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</si>
  <si>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</si>
  <si>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</si>
  <si>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</si>
  <si>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</si>
  <si>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</si>
  <si>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</si>
  <si>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</si>
  <si>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</si>
  <si>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</si>
  <si>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</si>
  <si>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</si>
  <si>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</si>
  <si>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</si>
  <si>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</si>
  <si>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</si>
  <si>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</si>
  <si>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</si>
  <si>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</si>
  <si>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</si>
  <si>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</si>
  <si>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</si>
  <si>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</si>
  <si>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</si>
  <si>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</si>
  <si>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</si>
  <si>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</si>
  <si>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</si>
  <si>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</si>
  <si>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</si>
  <si>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</si>
  <si>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</si>
  <si>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</si>
  <si>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</si>
  <si>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</si>
  <si>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</si>
  <si>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</si>
  <si>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</si>
  <si>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</si>
  <si>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</si>
  <si>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</si>
  <si>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</si>
  <si>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</si>
  <si>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</si>
  <si>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</si>
  <si>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</si>
  <si>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</si>
  <si>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</si>
  <si>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</si>
  <si>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</si>
  <si>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</si>
  <si>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</si>
  <si>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</si>
  <si>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</si>
  <si>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</si>
  <si>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</si>
  <si>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</si>
  <si>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</si>
  <si>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</si>
  <si>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</si>
  <si>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</si>
  <si>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</si>
  <si>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</si>
  <si>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</si>
  <si>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</si>
  <si>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</si>
  <si>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</si>
  <si>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</si>
  <si>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</si>
  <si>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</si>
  <si>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</si>
  <si>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</si>
  <si>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</si>
  <si>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</si>
  <si>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</si>
  <si>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</si>
  <si>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</si>
  <si>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</si>
  <si>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</si>
  <si>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</si>
  <si>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</si>
  <si>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</si>
  <si>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</si>
  <si>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</si>
  <si>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</si>
  <si>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</si>
  <si>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</si>
  <si>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</si>
  <si>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</si>
  <si>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</si>
  <si>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</si>
  <si>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</si>
  <si>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</si>
  <si>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</si>
  <si>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</si>
  <si>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</si>
  <si>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</si>
  <si>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</si>
  <si>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</si>
  <si>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</si>
  <si>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</si>
  <si>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</si>
  <si>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</si>
  <si>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</si>
  <si>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</si>
  <si>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</si>
  <si>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</si>
  <si>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</si>
  <si>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</si>
  <si>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</si>
  <si>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</si>
  <si>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</si>
  <si>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</si>
  <si>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</si>
  <si>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</si>
  <si>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</si>
  <si>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</si>
  <si>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</si>
  <si>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</si>
  <si>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</si>
  <si>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</si>
  <si>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</si>
  <si>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</si>
  <si>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</si>
  <si>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</si>
  <si>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</si>
  <si>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</si>
  <si>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</si>
  <si>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</si>
  <si>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</si>
  <si>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</si>
  <si>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</si>
  <si>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</si>
  <si>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</si>
  <si>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</si>
  <si>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</si>
  <si>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</si>
  <si>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</si>
  <si>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</si>
  <si>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</si>
  <si>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</si>
  <si>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</si>
  <si>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</si>
  <si>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</si>
  <si>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</si>
  <si>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</si>
  <si>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</si>
  <si>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</si>
  <si>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</si>
  <si>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</si>
  <si>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</si>
  <si>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</si>
  <si>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</si>
  <si>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</si>
  <si>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</si>
  <si>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</si>
  <si>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</si>
  <si>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</si>
  <si>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</si>
  <si>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</si>
  <si>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</si>
  <si>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</si>
  <si>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</si>
  <si>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</si>
  <si>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</si>
  <si>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</si>
  <si>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</si>
  <si>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</si>
  <si>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</si>
  <si>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</si>
  <si>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</si>
  <si>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</si>
  <si>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</si>
  <si>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</si>
  <si>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</si>
  <si>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</si>
  <si>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</si>
  <si>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</si>
  <si>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</si>
  <si>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</si>
  <si>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</si>
  <si>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</si>
  <si>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</si>
  <si>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</si>
  <si>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</si>
  <si>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</si>
  <si>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</si>
  <si>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</si>
  <si>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</si>
  <si>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</si>
  <si>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</si>
  <si>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</si>
  <si>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</si>
  <si>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</si>
  <si>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</si>
  <si>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</si>
  <si>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</si>
  <si>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</si>
  <si>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</si>
  <si>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</si>
  <si>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</si>
  <si>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</si>
  <si>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</si>
  <si>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</si>
  <si>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</si>
  <si>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</si>
  <si>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</si>
  <si>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</si>
  <si>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</si>
  <si>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</si>
  <si>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</si>
  <si>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</si>
  <si>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</si>
  <si>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</si>
  <si>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</si>
  <si>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</si>
  <si>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</si>
  <si>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</si>
  <si>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</si>
  <si>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</si>
  <si>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</si>
  <si>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</si>
  <si>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</si>
  <si>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</si>
  <si>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</si>
  <si>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</si>
  <si>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</si>
  <si>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</si>
  <si>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</si>
  <si>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</si>
  <si>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</si>
  <si>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</si>
  <si>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</si>
  <si>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</si>
  <si>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</si>
  <si>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</si>
  <si>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</si>
  <si>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</si>
  <si>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</si>
  <si>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</si>
  <si>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</si>
  <si>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</si>
  <si>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</si>
  <si>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</si>
  <si>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</si>
  <si>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</si>
  <si>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</si>
  <si>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</si>
  <si>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</si>
  <si>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</si>
  <si>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</si>
  <si>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</si>
  <si>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</si>
  <si>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</si>
  <si>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</si>
  <si>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</si>
  <si>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</si>
  <si>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</si>
  <si>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</si>
  <si>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</si>
  <si>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</si>
  <si>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</si>
  <si>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</si>
  <si>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</si>
  <si>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</si>
  <si>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</si>
  <si>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</si>
  <si>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</si>
  <si>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</si>
  <si>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</si>
  <si>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</si>
  <si>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</si>
  <si>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</si>
  <si>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</si>
  <si>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</si>
  <si>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</si>
  <si>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</si>
  <si>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</si>
  <si>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</si>
  <si>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</si>
  <si>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</si>
  <si>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</si>
  <si>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</si>
  <si>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</si>
  <si>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</si>
  <si>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</si>
  <si>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</si>
  <si>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</si>
  <si>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</si>
  <si>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</si>
  <si>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</si>
  <si>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</si>
  <si>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</si>
  <si>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</si>
  <si>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</si>
  <si>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</si>
  <si>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</si>
  <si>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</si>
  <si>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</si>
  <si>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</si>
  <si>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</si>
  <si>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</si>
  <si>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</si>
  <si>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</si>
  <si>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</si>
  <si>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</si>
  <si>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</si>
  <si>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</si>
  <si>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</si>
  <si>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</si>
  <si>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</si>
  <si>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</si>
  <si>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</si>
  <si>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</si>
  <si>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</si>
  <si>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</si>
  <si>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</si>
  <si>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</si>
  <si>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</si>
  <si>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</si>
  <si>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</si>
  <si>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</si>
  <si>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</si>
  <si>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</si>
  <si>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</si>
  <si>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</si>
  <si>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</si>
  <si>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</si>
  <si>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</si>
  <si>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</si>
  <si>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</si>
  <si>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</si>
  <si>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</si>
  <si>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</si>
  <si>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</si>
  <si>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</si>
  <si>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</si>
  <si>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</si>
  <si>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</si>
  <si>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</si>
  <si>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</si>
  <si>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</si>
  <si>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</si>
  <si>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</si>
  <si>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</si>
  <si>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</si>
  <si>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</si>
  <si>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</si>
  <si>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</si>
  <si>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</si>
  <si>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</si>
  <si>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</si>
  <si>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</si>
  <si>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</si>
  <si>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</si>
  <si>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</si>
  <si>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</si>
  <si>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</si>
  <si>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</si>
  <si>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</si>
  <si>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</si>
  <si>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</si>
  <si>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</si>
  <si>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</si>
  <si>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</si>
  <si>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</si>
  <si>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</si>
  <si>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</si>
  <si>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</si>
  <si>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</si>
  <si>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</si>
  <si>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</si>
  <si>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</si>
  <si>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</si>
  <si>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</si>
  <si>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</si>
  <si>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</si>
  <si>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</si>
  <si>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</si>
  <si>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</si>
  <si>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</si>
  <si>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</si>
  <si>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</si>
  <si>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</si>
  <si>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</si>
  <si>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</si>
  <si>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</si>
  <si>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</si>
  <si>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</si>
  <si>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</si>
  <si>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</si>
  <si>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</si>
  <si>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</si>
  <si>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</si>
  <si>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</si>
  <si>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</si>
  <si>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</si>
  <si>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</si>
  <si>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</si>
  <si>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</si>
  <si>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</si>
  <si>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</si>
  <si>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</si>
  <si>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</si>
  <si>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</si>
  <si>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</si>
  <si>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</si>
  <si>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</si>
  <si>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</si>
  <si>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</si>
  <si>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</si>
  <si>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</si>
  <si>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</si>
  <si>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</si>
  <si>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</si>
  <si>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</si>
  <si>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</si>
  <si>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</si>
  <si>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</si>
  <si>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</si>
  <si>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</si>
  <si>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</si>
  <si>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</si>
  <si>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</si>
  <si>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</si>
  <si>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</si>
  <si>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</si>
  <si>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</si>
  <si>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</si>
  <si>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</si>
  <si>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</si>
  <si>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</si>
  <si>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</si>
  <si>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</si>
  <si>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</si>
  <si>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</si>
  <si>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</si>
  <si>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</si>
  <si>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</si>
  <si>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</si>
  <si>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</si>
  <si>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</si>
  <si>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</si>
  <si>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</si>
  <si>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</si>
  <si>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</si>
  <si>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</si>
  <si>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</si>
  <si>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</si>
  <si>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</si>
  <si>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</si>
  <si>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</si>
  <si>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</si>
  <si>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</si>
  <si>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</si>
  <si>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</si>
  <si>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</si>
  <si>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</si>
  <si>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</si>
  <si>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</si>
  <si>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</si>
  <si>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</si>
  <si>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</si>
  <si>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</si>
  <si>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</si>
  <si>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</si>
  <si>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</si>
  <si>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</si>
  <si>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</si>
  <si>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</si>
  <si>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</si>
  <si>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</si>
  <si>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</si>
  <si>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</si>
  <si>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</si>
  <si>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</si>
  <si>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</si>
  <si>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</si>
  <si>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</si>
  <si>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</si>
  <si>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</si>
  <si>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</si>
  <si>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</si>
  <si>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</si>
  <si>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</si>
  <si>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</si>
  <si>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</si>
  <si>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</si>
  <si>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</si>
  <si>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</si>
  <si>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</si>
  <si>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</si>
  <si>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</si>
  <si>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</si>
  <si>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</si>
  <si>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</si>
  <si>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</si>
  <si>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</si>
  <si>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</si>
  <si>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</si>
  <si>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</si>
  <si>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</si>
  <si>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</si>
  <si>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</si>
  <si>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</si>
  <si>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</si>
  <si>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</si>
  <si>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</si>
  <si>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</si>
  <si>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</si>
  <si>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</si>
  <si>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</si>
  <si>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</si>
  <si>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</si>
  <si>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</si>
  <si>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</si>
  <si>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</si>
  <si>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</si>
  <si>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</si>
  <si>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</si>
  <si>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</si>
  <si>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</si>
  <si>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</si>
  <si>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</si>
  <si>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</si>
  <si>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</si>
  <si>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</si>
  <si>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</si>
  <si>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</si>
  <si>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</si>
  <si>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</si>
  <si>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</si>
  <si>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</si>
  <si>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</si>
  <si>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</si>
  <si>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</si>
  <si>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</si>
  <si>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</si>
  <si>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</si>
  <si>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</si>
  <si>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</si>
  <si>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</si>
  <si>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</si>
  <si>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</si>
  <si>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</si>
  <si>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</si>
  <si>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</si>
  <si>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</si>
  <si>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</si>
  <si>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</si>
  <si>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</si>
  <si>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</si>
  <si>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</si>
  <si>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</si>
  <si>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</si>
  <si>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</si>
  <si>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</si>
  <si>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</si>
  <si>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</si>
  <si>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</si>
  <si>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</si>
  <si>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</si>
  <si>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</si>
  <si>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</si>
  <si>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</si>
  <si>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</si>
  <si>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</si>
  <si>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</si>
  <si>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</si>
  <si>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</si>
  <si>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</si>
  <si>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</si>
  <si>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</si>
  <si>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</si>
  <si>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</si>
  <si>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</si>
  <si>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</si>
  <si>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</si>
  <si>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</si>
  <si>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</si>
  <si>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</si>
  <si>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</si>
  <si>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</si>
  <si>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</si>
  <si>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</si>
  <si>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</si>
  <si>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</si>
  <si>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</si>
  <si>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</si>
  <si>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</si>
  <si>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</si>
  <si>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</si>
  <si>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</si>
  <si>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</si>
  <si>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</si>
  <si>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</si>
  <si>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</si>
  <si>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</si>
  <si>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</si>
  <si>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</si>
  <si>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</si>
  <si>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</si>
  <si>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</si>
  <si>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</si>
  <si>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</si>
  <si>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</si>
  <si>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</si>
  <si>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</si>
  <si>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</si>
  <si>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</si>
  <si>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</si>
  <si>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</si>
  <si>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</si>
  <si>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</si>
  <si>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</si>
  <si>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</si>
  <si>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</si>
  <si>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</si>
  <si>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</si>
  <si>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</si>
  <si>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</si>
  <si>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</si>
  <si>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</si>
  <si>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</si>
  <si>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</si>
  <si>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</si>
  <si>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</si>
  <si>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</si>
  <si>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</si>
  <si>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</si>
  <si>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</si>
  <si>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</si>
  <si>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</si>
  <si>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</si>
  <si>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</si>
  <si>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</si>
  <si>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</si>
  <si>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</si>
  <si>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</si>
  <si>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</si>
  <si>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</si>
  <si>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</si>
  <si>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</si>
  <si>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</si>
  <si>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</si>
  <si>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</si>
  <si>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</si>
  <si>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</si>
  <si>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</si>
  <si>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</si>
  <si>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</si>
  <si>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</si>
  <si>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</si>
  <si>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</si>
  <si>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</si>
  <si>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</si>
  <si>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</si>
  <si>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</si>
  <si>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</si>
  <si>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</si>
  <si>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</si>
  <si>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</si>
  <si>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</si>
  <si>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</si>
  <si>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</si>
  <si>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</si>
  <si>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</si>
  <si>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</si>
  <si>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</si>
  <si>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</si>
  <si>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</si>
  <si>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</si>
  <si>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</si>
  <si>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</si>
  <si>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</si>
  <si>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</si>
  <si>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</si>
  <si>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</si>
  <si>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</si>
  <si>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</si>
  <si>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</si>
  <si>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</si>
  <si>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</si>
  <si>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</si>
  <si>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</si>
  <si>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</si>
  <si>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</si>
  <si>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</si>
  <si>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</si>
  <si>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</si>
  <si>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</si>
  <si>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</si>
  <si>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</si>
  <si>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</si>
  <si>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</si>
  <si>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</si>
  <si>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</si>
  <si>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</si>
  <si>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</si>
  <si>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</si>
  <si>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</si>
  <si>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</si>
  <si>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</si>
  <si>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</si>
  <si>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</si>
  <si>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</si>
  <si>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</si>
  <si>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</si>
  <si>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</si>
  <si>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</si>
  <si>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</si>
  <si>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</si>
  <si>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</si>
  <si>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</si>
  <si>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</si>
  <si>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</si>
  <si>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</si>
  <si>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</si>
  <si>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</si>
  <si>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</si>
  <si>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</si>
  <si>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</si>
  <si>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</si>
  <si>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</si>
  <si>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</si>
  <si>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</si>
  <si>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</si>
  <si>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</si>
  <si>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</si>
  <si>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</si>
  <si>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</si>
  <si>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</si>
  <si>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</si>
  <si>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</si>
  <si>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</si>
  <si>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</si>
  <si>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</si>
  <si>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</si>
  <si>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</si>
  <si>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</si>
  <si>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</si>
  <si>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</si>
  <si>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</si>
  <si>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</si>
  <si>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</si>
  <si>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</si>
  <si>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</si>
  <si>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</si>
  <si>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</si>
  <si>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</si>
  <si>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</si>
  <si>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</si>
  <si>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</si>
  <si>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</si>
  <si>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</si>
  <si>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</si>
  <si>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</si>
  <si>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</si>
  <si>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</si>
  <si>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</si>
  <si>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</si>
  <si>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</si>
  <si>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</si>
  <si>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</si>
  <si>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</si>
  <si>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</si>
  <si>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</si>
  <si>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</si>
  <si>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</si>
  <si>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</si>
  <si>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</si>
  <si>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</si>
  <si>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</si>
  <si>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</si>
  <si>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</si>
  <si>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</si>
  <si>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</si>
  <si>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</si>
  <si>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</si>
  <si>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</si>
  <si>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</si>
  <si>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</si>
  <si>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</si>
  <si>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</si>
  <si>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</si>
  <si>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</si>
  <si>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</si>
  <si>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</si>
  <si>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</si>
  <si>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</si>
  <si>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</si>
  <si>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</si>
  <si>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</si>
  <si>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</si>
  <si>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</si>
  <si>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</si>
  <si>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</si>
  <si>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</si>
  <si>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</si>
  <si>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</si>
  <si>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</si>
  <si>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</si>
  <si>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</si>
  <si>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</si>
  <si>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</si>
  <si>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</si>
  <si>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</si>
  <si>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</si>
  <si>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</si>
  <si>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</si>
  <si>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</si>
  <si>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</si>
  <si>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</si>
  <si>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</si>
  <si>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</si>
  <si>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</si>
  <si>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</si>
  <si>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</si>
  <si>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</si>
  <si>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</si>
  <si>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</si>
  <si>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</si>
  <si>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</si>
  <si>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</si>
  <si>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</si>
  <si>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</si>
  <si>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</si>
  <si>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</si>
  <si>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</si>
  <si>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</si>
  <si>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</si>
  <si>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</si>
  <si>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</si>
  <si>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</si>
  <si>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</si>
  <si>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</si>
  <si>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</si>
  <si>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</si>
  <si>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</si>
  <si>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</si>
  <si>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</si>
  <si>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</si>
  <si>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</si>
  <si>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</si>
  <si>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</si>
  <si>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</si>
  <si>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</si>
  <si>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</si>
  <si>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</si>
  <si>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</si>
  <si>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</si>
  <si>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</si>
  <si>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</si>
  <si>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</si>
  <si>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</si>
  <si>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</si>
  <si>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</si>
  <si>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</si>
  <si>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</si>
  <si>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</si>
  <si>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</si>
  <si>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</si>
  <si>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</si>
  <si>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</si>
  <si>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</si>
  <si>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</si>
  <si>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</si>
  <si>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</si>
  <si>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</si>
  <si>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</si>
  <si>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</si>
  <si>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</si>
  <si>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</si>
  <si>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</si>
  <si>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</si>
  <si>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</si>
  <si>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</si>
  <si>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</si>
  <si>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</si>
  <si>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</si>
  <si>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</si>
  <si>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</si>
  <si>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</si>
  <si>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</si>
  <si>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</si>
  <si>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</si>
  <si>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</si>
  <si>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</si>
  <si>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</si>
  <si>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</si>
  <si>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</si>
  <si>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</si>
  <si>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</si>
  <si>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</si>
  <si>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</si>
  <si>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</si>
  <si>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</si>
  <si>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</si>
  <si>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</si>
  <si>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</si>
  <si>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</si>
  <si>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</si>
  <si>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</si>
  <si>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</si>
  <si>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</si>
  <si>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</si>
  <si>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</si>
  <si>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</si>
  <si>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</si>
  <si>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</si>
  <si>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</si>
  <si>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</si>
  <si>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</si>
  <si>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</si>
  <si>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</si>
  <si>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</si>
  <si>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</si>
  <si>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</si>
  <si>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</si>
  <si>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</si>
  <si>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</si>
  <si>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</si>
  <si>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</si>
  <si>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</si>
  <si>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</si>
  <si>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</si>
  <si>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</si>
  <si>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</si>
  <si>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</si>
  <si>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</si>
  <si>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</si>
  <si>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</si>
  <si>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</si>
  <si>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</si>
  <si>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</si>
  <si>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</si>
  <si>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</si>
  <si>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</si>
  <si>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</si>
  <si>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</si>
  <si>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</si>
  <si>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</si>
  <si>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</si>
  <si>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</si>
  <si>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</si>
  <si>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</si>
  <si>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</si>
  <si>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</si>
  <si>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</si>
  <si>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</si>
  <si>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</si>
  <si>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</si>
  <si>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</si>
  <si>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</si>
  <si>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</si>
  <si>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</si>
  <si>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</si>
  <si>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</si>
  <si>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</si>
  <si>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</si>
  <si>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</si>
  <si>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</si>
  <si>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</si>
  <si>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</si>
  <si>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</si>
  <si>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</si>
  <si>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</si>
  <si>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</si>
  <si>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</si>
  <si>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</si>
  <si>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</si>
  <si>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</si>
  <si>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</si>
  <si>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</si>
  <si>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</si>
  <si>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</si>
  <si>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</si>
  <si>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</si>
  <si>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</si>
  <si>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</si>
  <si>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</si>
  <si>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</si>
  <si>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</si>
  <si>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</si>
  <si>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</si>
  <si>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</si>
  <si>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</si>
  <si>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</si>
  <si>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</si>
  <si>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</si>
  <si>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</si>
  <si>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</si>
  <si>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</si>
  <si>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</si>
  <si>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</si>
  <si>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</si>
  <si>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</si>
  <si>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</si>
  <si>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</si>
  <si>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</si>
  <si>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</si>
  <si>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</si>
  <si>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</si>
  <si>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</si>
  <si>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</si>
  <si>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</si>
  <si>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</si>
  <si>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</si>
  <si>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</si>
  <si>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</si>
  <si>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</si>
  <si>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</si>
  <si>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</si>
  <si>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</si>
  <si>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</si>
  <si>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</si>
  <si>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</si>
  <si>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</si>
  <si>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</si>
  <si>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</si>
  <si>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</si>
  <si>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</si>
  <si>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</si>
  <si>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</si>
  <si>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</si>
  <si>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</si>
  <si>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</si>
  <si>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</si>
  <si>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</si>
  <si>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</si>
  <si>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</si>
  <si>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</si>
  <si>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</si>
  <si>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</si>
  <si>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</si>
  <si>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</si>
  <si>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</si>
  <si>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</si>
  <si>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</si>
  <si>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</si>
  <si>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</si>
  <si>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</si>
  <si>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</si>
  <si>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</si>
  <si>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</si>
  <si>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</si>
  <si>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</si>
  <si>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</si>
  <si>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</si>
  <si>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</si>
  <si>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</si>
  <si>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</si>
  <si>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</si>
  <si>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</si>
  <si>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</si>
  <si>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</si>
  <si>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</si>
  <si>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</si>
  <si>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</si>
  <si>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</si>
  <si>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</si>
  <si>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</si>
  <si>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</si>
  <si>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</si>
  <si>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</si>
  <si>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</si>
  <si>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</si>
  <si>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</si>
  <si>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</si>
  <si>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</si>
  <si>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</si>
  <si>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</si>
  <si>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</si>
  <si>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</si>
  <si>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</si>
  <si>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</si>
  <si>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</si>
  <si>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</si>
  <si>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</si>
  <si>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</si>
  <si>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</si>
  <si>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</si>
  <si>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</si>
  <si>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</si>
  <si>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</si>
  <si>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</si>
  <si>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</si>
  <si>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</si>
  <si>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</si>
  <si>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</si>
  <si>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</si>
  <si>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</si>
  <si>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</si>
  <si>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</si>
  <si>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</si>
  <si>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</si>
  <si>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</si>
  <si>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</si>
  <si>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</si>
  <si>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</si>
  <si>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</si>
  <si>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</si>
  <si>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</si>
  <si>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</si>
  <si>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</si>
  <si>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</si>
  <si>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</si>
  <si>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</si>
  <si>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</si>
  <si>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</si>
  <si>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</si>
  <si>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</si>
  <si>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</si>
  <si>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</si>
  <si>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</si>
  <si>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</si>
  <si>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</si>
  <si>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</si>
  <si>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</si>
  <si>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</si>
  <si>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</si>
  <si>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</si>
  <si>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</si>
  <si>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</si>
  <si>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</si>
  <si>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</si>
  <si>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</si>
  <si>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</si>
  <si>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</si>
  <si>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</si>
  <si>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</si>
  <si>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</si>
  <si>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</si>
  <si>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</si>
  <si>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</si>
  <si>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</si>
  <si>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</si>
  <si>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</si>
  <si>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</si>
  <si>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</si>
  <si>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</si>
  <si>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</si>
  <si>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</si>
  <si>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</si>
  <si>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</si>
  <si>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</si>
  <si>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</si>
  <si>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</si>
  <si>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</si>
  <si>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</si>
  <si>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</si>
  <si>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</si>
  <si>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</si>
  <si>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</si>
  <si>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</si>
  <si>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</si>
  <si>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</si>
  <si>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</si>
  <si>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</si>
  <si>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</si>
  <si>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</si>
  <si>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</si>
  <si>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</si>
  <si>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</si>
  <si>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</si>
  <si>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</si>
  <si>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</si>
  <si>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</si>
  <si>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</si>
  <si>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</si>
  <si>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</si>
  <si>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</si>
  <si>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</si>
  <si>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</si>
  <si>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</si>
  <si>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</si>
  <si>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</si>
  <si>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</si>
  <si>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</si>
  <si>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</si>
  <si>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</si>
  <si>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</si>
  <si>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</si>
  <si>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</si>
  <si>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</si>
  <si>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</si>
  <si>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</si>
  <si>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</si>
  <si>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</si>
  <si>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</si>
  <si>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</si>
  <si>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</si>
  <si>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</si>
  <si>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</si>
  <si>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</si>
  <si>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</si>
  <si>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</si>
  <si>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</si>
  <si>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</si>
  <si>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</si>
  <si>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</si>
  <si>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</si>
  <si>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</si>
  <si>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</si>
  <si>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</si>
  <si>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</si>
  <si>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</si>
  <si>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</si>
  <si>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</si>
  <si>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</si>
  <si>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</si>
  <si>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</si>
  <si>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</si>
  <si>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</si>
  <si>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</si>
  <si>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</si>
  <si>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</si>
  <si>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</si>
  <si>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</si>
  <si>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</si>
  <si>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</si>
  <si>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</si>
  <si>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</si>
  <si>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</si>
  <si>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</si>
  <si>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</si>
  <si>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</si>
  <si>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</si>
  <si>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</si>
  <si>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</si>
  <si>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</si>
  <si>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</si>
  <si>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</si>
  <si>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</si>
  <si>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</si>
  <si>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</si>
  <si>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</si>
  <si>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</si>
  <si>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</si>
  <si>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</si>
  <si>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</si>
  <si>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</si>
  <si>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</si>
  <si>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</si>
  <si>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</si>
  <si>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</si>
  <si>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</si>
  <si>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</si>
  <si>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</si>
  <si>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</si>
  <si>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</si>
  <si>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</si>
  <si>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</si>
  <si>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</si>
  <si>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</si>
  <si>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</si>
  <si>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</si>
  <si>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</si>
  <si>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</si>
  <si>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</si>
  <si>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</si>
  <si>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</si>
  <si>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</si>
  <si>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</si>
  <si>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</si>
  <si>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</si>
  <si>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</si>
  <si>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</si>
  <si>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</si>
  <si>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</si>
  <si>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</si>
  <si>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</si>
  <si>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</si>
  <si>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</si>
  <si>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</si>
  <si>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</si>
  <si>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</si>
  <si>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</si>
  <si>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</si>
  <si>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</si>
  <si>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</si>
  <si>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</si>
  <si>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</si>
  <si>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</si>
  <si>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</si>
  <si>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</si>
  <si>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</si>
  <si>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</si>
  <si>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</si>
  <si>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</si>
  <si>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</si>
  <si>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</si>
  <si>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</si>
  <si>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</si>
  <si>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</si>
  <si>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</si>
  <si>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</si>
  <si>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</si>
  <si>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</si>
  <si>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</si>
  <si>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</si>
  <si>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</si>
  <si>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</si>
  <si>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</si>
  <si>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</si>
  <si>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</si>
  <si>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</si>
  <si>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</si>
  <si>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</si>
  <si>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</si>
  <si>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</si>
  <si>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</si>
  <si>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</si>
  <si>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</si>
  <si>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</si>
  <si>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</si>
  <si>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</si>
  <si>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</si>
  <si>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</si>
  <si>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</si>
  <si>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</si>
  <si>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</si>
  <si>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</si>
  <si>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</si>
  <si>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</si>
  <si>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</si>
  <si>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</si>
  <si>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</si>
  <si>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</si>
  <si>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</si>
  <si>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</si>
  <si>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</si>
  <si>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</si>
  <si>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</si>
  <si>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</si>
  <si>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</si>
  <si>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</si>
  <si>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</si>
  <si>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</si>
  <si>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</si>
  <si>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</si>
  <si>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</si>
  <si>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</si>
  <si>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</si>
  <si>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</si>
  <si>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</si>
  <si>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</si>
  <si>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</si>
  <si>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</si>
  <si>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</si>
  <si>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</si>
  <si>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</si>
  <si>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</si>
  <si>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</si>
  <si>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</si>
  <si>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</si>
  <si>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</si>
  <si>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</si>
  <si>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</si>
  <si>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</si>
  <si>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</si>
  <si>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</si>
  <si>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</si>
  <si>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</si>
  <si>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</si>
  <si>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</si>
  <si>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</si>
  <si>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</si>
  <si>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</si>
  <si>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</si>
  <si>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</si>
  <si>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</si>
  <si>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</si>
  <si>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</si>
  <si>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</si>
  <si>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</si>
  <si>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</si>
  <si>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</si>
  <si>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</si>
  <si>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</si>
  <si>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</si>
  <si>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</si>
  <si>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</si>
  <si>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</si>
  <si>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</si>
  <si>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</si>
  <si>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</si>
  <si>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</si>
  <si>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</si>
  <si>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</si>
  <si>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</si>
  <si>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</si>
  <si>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</si>
  <si>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</si>
  <si>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</si>
  <si>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</si>
  <si>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</si>
  <si>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</si>
  <si>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</si>
  <si>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</si>
  <si>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</si>
  <si>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</si>
  <si>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</si>
  <si>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</si>
  <si>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</si>
  <si>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</si>
  <si>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</si>
  <si>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</si>
  <si>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</si>
  <si>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</si>
  <si>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</si>
  <si>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</si>
  <si>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</si>
  <si>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</si>
  <si>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</si>
  <si>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</si>
  <si>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</si>
  <si>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</si>
  <si>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</si>
  <si>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</si>
  <si>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</si>
  <si>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</si>
  <si>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</si>
  <si>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</si>
  <si>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</si>
  <si>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</si>
  <si>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</si>
  <si>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</si>
  <si>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</si>
  <si>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</si>
  <si>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</si>
  <si>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</si>
  <si>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</si>
  <si>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</si>
  <si>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</si>
  <si>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</si>
  <si>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</si>
  <si>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</si>
  <si>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</si>
  <si>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</si>
  <si>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</si>
  <si>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</si>
  <si>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</si>
  <si>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</si>
  <si>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</si>
  <si>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</si>
  <si>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</si>
  <si>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</si>
  <si>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</si>
  <si>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</si>
  <si>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</si>
  <si>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</si>
  <si>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</si>
  <si>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</si>
  <si>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</si>
  <si>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</si>
  <si>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</si>
  <si>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</si>
  <si>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</si>
  <si>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</si>
  <si>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</si>
  <si>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</si>
  <si>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</si>
  <si>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</si>
  <si>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</si>
  <si>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</si>
  <si>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</si>
  <si>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</si>
  <si>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</si>
  <si>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</si>
  <si>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</si>
  <si>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</si>
  <si>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</si>
  <si>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</si>
  <si>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</si>
  <si>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</si>
  <si>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</si>
  <si>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</si>
  <si>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</si>
  <si>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</si>
  <si>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</si>
  <si>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</si>
  <si>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</si>
  <si>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</si>
  <si>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</si>
  <si>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</si>
  <si>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</si>
  <si>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</si>
  <si>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</si>
  <si>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</si>
  <si>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</si>
  <si>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</si>
  <si>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</si>
  <si>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</si>
  <si>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</si>
  <si>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</si>
  <si>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</si>
  <si>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</si>
  <si>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</si>
  <si>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</si>
  <si>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</si>
  <si>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</si>
  <si>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</si>
  <si>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</si>
  <si>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</si>
  <si>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</si>
  <si>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</si>
  <si>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</si>
  <si>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</si>
  <si>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</si>
  <si>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</si>
  <si>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</si>
  <si>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</si>
  <si>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</si>
  <si>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</si>
  <si>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</si>
  <si>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</si>
  <si>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</si>
  <si>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</si>
  <si>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</si>
  <si>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</si>
  <si>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</si>
  <si>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</si>
  <si>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</si>
  <si>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</si>
  <si>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</si>
  <si>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</si>
  <si>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</si>
  <si>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</si>
  <si>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</si>
  <si>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</si>
  <si>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</si>
  <si>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</si>
  <si>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</si>
  <si>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</si>
  <si>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</si>
  <si>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</si>
  <si>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</si>
  <si>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</si>
  <si>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</si>
  <si>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</si>
  <si>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</si>
  <si>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</si>
  <si>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</si>
  <si>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</si>
  <si>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</si>
  <si>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</si>
  <si>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</si>
  <si>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</si>
  <si>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</si>
  <si>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</si>
  <si>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</si>
  <si>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</si>
  <si>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</si>
  <si>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</si>
  <si>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</si>
  <si>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</si>
  <si>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</si>
  <si>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</si>
  <si>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</si>
  <si>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</si>
  <si>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</si>
  <si>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</si>
  <si>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</si>
  <si>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</si>
  <si>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</si>
  <si>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</si>
  <si>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</si>
  <si>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</si>
  <si>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</si>
  <si>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</si>
  <si>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</si>
  <si>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</si>
  <si>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</si>
  <si>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</si>
  <si>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</si>
  <si>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</si>
  <si>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</si>
  <si>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</si>
  <si>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</si>
  <si>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</si>
  <si>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</si>
  <si>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</si>
  <si>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</si>
  <si>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</si>
  <si>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</si>
  <si>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</si>
  <si>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</si>
  <si>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</si>
  <si>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</si>
  <si>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</si>
  <si>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</si>
  <si>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</si>
  <si>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</si>
  <si>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</si>
  <si>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</si>
  <si>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</si>
  <si>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</si>
  <si>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</si>
  <si>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</si>
  <si>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</si>
  <si>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</si>
  <si>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</si>
  <si>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</si>
  <si>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</si>
  <si>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</si>
  <si>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</si>
  <si>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</si>
  <si>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</si>
  <si>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</si>
  <si>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</si>
  <si>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</si>
  <si>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</si>
  <si>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</si>
  <si>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</si>
  <si>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</si>
  <si>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</si>
  <si>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</si>
  <si>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</si>
  <si>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</si>
  <si>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</si>
  <si>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</si>
  <si>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</si>
  <si>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</si>
  <si>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</si>
  <si>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</si>
  <si>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</si>
  <si>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</si>
  <si>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</si>
  <si>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</si>
  <si>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</si>
  <si>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</si>
  <si>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</si>
  <si>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</si>
  <si>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</si>
  <si>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</si>
  <si>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</si>
  <si>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</si>
  <si>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</si>
  <si>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</si>
  <si>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</si>
  <si>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</si>
  <si>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</si>
  <si>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</si>
  <si>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</si>
  <si>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</si>
  <si>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</si>
  <si>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</si>
  <si>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</si>
  <si>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</si>
  <si>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</si>
  <si>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</si>
  <si>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</si>
  <si>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</si>
  <si>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</si>
  <si>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</si>
  <si>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</si>
  <si>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</si>
  <si>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</si>
  <si>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</si>
  <si>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</si>
  <si>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</si>
  <si>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</si>
  <si>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</si>
  <si>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</si>
  <si>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</si>
  <si>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</si>
  <si>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</si>
  <si>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</si>
  <si>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</si>
  <si>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</si>
  <si>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</si>
  <si>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</si>
  <si>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</si>
  <si>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</si>
  <si>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</si>
  <si>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</si>
  <si>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</si>
  <si>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</si>
  <si>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</si>
  <si>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</si>
  <si>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</si>
  <si>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</si>
  <si>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</si>
  <si>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</si>
  <si>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</si>
  <si>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</si>
  <si>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</si>
  <si>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</si>
  <si>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</si>
  <si>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</si>
  <si>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</si>
  <si>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</si>
  <si>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</si>
  <si>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</si>
  <si>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</si>
  <si>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</si>
  <si>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</si>
  <si>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</si>
  <si>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</si>
  <si>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</si>
  <si>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</si>
  <si>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</si>
  <si>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</si>
  <si>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</si>
  <si>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</si>
  <si>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</si>
  <si>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</si>
  <si>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</si>
  <si>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</si>
  <si>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</si>
  <si>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</si>
  <si>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</si>
  <si>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</si>
  <si>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</si>
  <si>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</si>
  <si>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</si>
  <si>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</si>
  <si>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</si>
  <si>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</si>
  <si>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</si>
  <si>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</si>
  <si>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</si>
  <si>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</si>
  <si>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</si>
  <si>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</si>
  <si>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</si>
  <si>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</si>
  <si>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</si>
  <si>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</si>
  <si>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</si>
  <si>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</si>
  <si>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</si>
  <si>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</si>
  <si>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</si>
  <si>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</si>
  <si>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</si>
  <si>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</si>
  <si>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</si>
  <si>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</si>
  <si>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</si>
  <si>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</si>
  <si>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</si>
  <si>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</si>
  <si>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</si>
  <si>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</si>
  <si>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</si>
  <si>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</si>
  <si>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</si>
  <si>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</si>
  <si>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</si>
  <si>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</si>
  <si>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</si>
  <si>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</si>
  <si>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</si>
  <si>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</si>
  <si>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</si>
  <si>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</si>
  <si>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</si>
  <si>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</si>
  <si>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</si>
  <si>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</si>
  <si>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</si>
  <si>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</si>
  <si>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</si>
  <si>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</si>
  <si>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</si>
  <si>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</si>
  <si>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</si>
  <si>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</si>
  <si>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</si>
  <si>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</si>
  <si>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</si>
  <si>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</si>
  <si>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</si>
  <si>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</si>
  <si>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</si>
  <si>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</si>
  <si>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</si>
  <si>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</si>
  <si>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</si>
  <si>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</si>
  <si>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</si>
  <si>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</si>
  <si>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</si>
  <si>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</si>
  <si>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</si>
  <si>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</si>
  <si>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</si>
  <si>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</si>
  <si>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</si>
  <si>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</si>
  <si>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</si>
  <si>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</si>
  <si>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</si>
  <si>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</si>
  <si>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</si>
  <si>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</si>
  <si>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</si>
  <si>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</si>
  <si>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</si>
  <si>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</si>
  <si>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</si>
  <si>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</si>
  <si>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</si>
  <si>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</si>
  <si>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</si>
  <si>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</si>
  <si>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</si>
  <si>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</si>
  <si>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</si>
  <si>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</si>
  <si>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</si>
  <si>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</si>
  <si>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</si>
  <si>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</si>
  <si>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</si>
  <si>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</si>
  <si>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</si>
  <si>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</si>
  <si>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</si>
  <si>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</si>
  <si>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</si>
  <si>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</si>
  <si>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</si>
  <si>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</si>
  <si>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</si>
  <si>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</si>
  <si>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</si>
  <si>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</si>
  <si>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</si>
  <si>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</si>
  <si>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</si>
  <si>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</si>
  <si>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</si>
  <si>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</si>
  <si>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</si>
  <si>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</si>
  <si>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</si>
  <si>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</si>
  <si>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</si>
  <si>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</si>
  <si>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</si>
  <si>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</si>
  <si>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</si>
  <si>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</si>
  <si>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</si>
  <si>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</si>
  <si>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</si>
  <si>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</si>
  <si>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</si>
  <si>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</si>
  <si>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</si>
  <si>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</si>
  <si>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</si>
  <si>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</si>
  <si>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</si>
  <si>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</si>
  <si>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</si>
  <si>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</si>
  <si>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</si>
  <si>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</si>
  <si>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</si>
  <si>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</si>
  <si>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</si>
  <si>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</si>
  <si>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</si>
  <si>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</si>
  <si>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</si>
  <si>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</si>
  <si>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</si>
  <si>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</si>
  <si>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</si>
  <si>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</si>
  <si>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</si>
  <si>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</si>
  <si>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</si>
  <si>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</si>
  <si>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</si>
  <si>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</si>
  <si>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</si>
  <si>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</si>
  <si>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</si>
  <si>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</si>
  <si>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</si>
  <si>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</si>
  <si>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</si>
  <si>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</si>
  <si>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</si>
  <si>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</si>
  <si>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</si>
  <si>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</si>
  <si>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</si>
  <si>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</si>
  <si>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</si>
  <si>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</si>
  <si>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</si>
  <si>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</si>
  <si>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</si>
  <si>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</si>
  <si>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</si>
  <si>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</si>
  <si>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</si>
  <si>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</si>
  <si>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</si>
  <si>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</si>
  <si>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</si>
  <si>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</si>
  <si>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</si>
  <si>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</si>
  <si>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</si>
  <si>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</si>
  <si>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</si>
  <si>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</si>
  <si>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</si>
  <si>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</si>
  <si>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</si>
  <si>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</si>
  <si>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</si>
  <si>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</si>
  <si>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</si>
  <si>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</si>
  <si>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</si>
  <si>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</si>
  <si>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</si>
  <si>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</si>
  <si>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</si>
  <si>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</si>
  <si>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</si>
  <si>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</si>
  <si>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</si>
  <si>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</si>
  <si>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</si>
  <si>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</si>
  <si>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</si>
  <si>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</si>
  <si>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</si>
  <si>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</si>
  <si>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</si>
  <si>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</si>
  <si>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</si>
  <si>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</si>
  <si>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</si>
  <si>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</si>
  <si>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</si>
  <si>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</si>
  <si>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</si>
  <si>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</si>
  <si>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</si>
  <si>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</si>
  <si>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</si>
  <si>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</si>
  <si>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</si>
  <si>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</si>
  <si>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</si>
  <si>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</si>
  <si>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</si>
  <si>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</si>
  <si>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</si>
  <si>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</si>
  <si>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</si>
  <si>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</si>
  <si>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</si>
  <si>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</si>
  <si>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</si>
  <si>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</si>
  <si>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</si>
  <si>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</si>
  <si>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</si>
  <si>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</si>
  <si>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</si>
  <si>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</si>
  <si>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</si>
  <si>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</si>
  <si>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</si>
  <si>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</si>
  <si>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</si>
  <si>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</si>
  <si>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</si>
  <si>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</si>
  <si>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</si>
  <si>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</si>
  <si>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</si>
  <si>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</si>
  <si>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</si>
  <si>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</si>
  <si>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</si>
  <si>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</si>
  <si>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</si>
  <si>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</si>
  <si>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</si>
  <si>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</si>
  <si>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</si>
  <si>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</si>
  <si>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</si>
  <si>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</si>
  <si>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</si>
  <si>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</si>
  <si>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</si>
  <si>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</si>
  <si>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</si>
  <si>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</si>
  <si>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</si>
  <si>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</si>
  <si>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</si>
  <si>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</si>
  <si>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</si>
  <si>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</si>
  <si>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</si>
  <si>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</si>
  <si>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</si>
  <si>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</si>
  <si>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</si>
  <si>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</si>
  <si>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</si>
  <si>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</si>
  <si>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</si>
  <si>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</si>
  <si>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</si>
  <si>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</si>
  <si>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</si>
  <si>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</si>
  <si>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</si>
  <si>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</si>
  <si>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</si>
  <si>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</si>
  <si>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</si>
  <si>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</si>
  <si>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</si>
  <si>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</si>
  <si>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</si>
  <si>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</si>
  <si>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</si>
  <si>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</si>
  <si>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</si>
  <si>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</si>
  <si>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</si>
  <si>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</si>
  <si>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</si>
  <si>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</si>
  <si>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</si>
  <si>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</si>
  <si>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</si>
  <si>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</si>
  <si>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</si>
  <si>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</si>
  <si>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</si>
  <si>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</si>
  <si>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</si>
  <si>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</si>
  <si>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</si>
  <si>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</si>
  <si>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</si>
  <si>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</si>
  <si>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</si>
  <si>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</si>
  <si>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</si>
  <si>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</si>
  <si>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</si>
  <si>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</si>
  <si>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</si>
  <si>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</si>
  <si>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</si>
  <si>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</si>
  <si>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</si>
  <si>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</si>
  <si>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</si>
  <si>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</si>
  <si>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</si>
  <si>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</si>
  <si>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</si>
  <si>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</si>
  <si>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</si>
  <si>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</si>
  <si>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</si>
  <si>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</si>
  <si>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</si>
  <si>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</si>
  <si>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</si>
  <si>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</si>
  <si>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</si>
  <si>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</si>
  <si>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</si>
  <si>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</si>
  <si>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</si>
  <si>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</si>
  <si>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</si>
  <si>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</si>
  <si>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</si>
  <si>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</si>
  <si>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</si>
  <si>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</si>
  <si>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</si>
  <si>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</si>
  <si>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</si>
  <si>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</si>
  <si>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</si>
  <si>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</si>
  <si>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</si>
  <si>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</si>
  <si>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</si>
  <si>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</si>
  <si>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</si>
  <si>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</si>
  <si>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</si>
  <si>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</si>
  <si>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</si>
  <si>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</si>
  <si>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</si>
  <si>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</si>
  <si>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</si>
  <si>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</si>
  <si>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</si>
  <si>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</si>
  <si>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</si>
  <si>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</si>
  <si>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</si>
  <si>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</si>
  <si>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</si>
  <si>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</si>
  <si>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</si>
  <si>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</si>
  <si>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</si>
  <si>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</si>
  <si>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</si>
  <si>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</si>
  <si>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</si>
  <si>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</si>
  <si>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</si>
  <si>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</si>
  <si>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</si>
  <si>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</si>
  <si>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</si>
  <si>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</si>
  <si>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</si>
  <si>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</si>
  <si>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</si>
  <si>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</si>
  <si>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</si>
  <si>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</si>
  <si>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</si>
  <si>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</si>
  <si>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</si>
  <si>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</si>
  <si>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</si>
  <si>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</si>
  <si>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</si>
  <si>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</si>
  <si>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</si>
  <si>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</si>
  <si>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</si>
  <si>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</si>
  <si>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</si>
  <si>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</si>
  <si>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</si>
  <si>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</si>
  <si>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</si>
  <si>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</si>
  <si>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</si>
  <si>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</si>
  <si>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</si>
  <si>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</si>
  <si>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</si>
  <si>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</si>
  <si>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</si>
  <si>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</si>
  <si>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</si>
  <si>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</si>
  <si>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</si>
  <si>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</si>
  <si>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</si>
  <si>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</si>
  <si>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</si>
  <si>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</si>
  <si>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</si>
  <si>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</si>
  <si>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</si>
  <si>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</si>
  <si>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</si>
  <si>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</si>
  <si>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</si>
  <si>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</si>
  <si>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</si>
  <si>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</si>
  <si>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</si>
  <si>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</si>
  <si>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</si>
  <si>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</si>
  <si>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</si>
  <si>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</si>
  <si>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</si>
  <si>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</si>
  <si>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</si>
  <si>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</si>
  <si>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</si>
  <si>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</si>
  <si>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</si>
  <si>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</si>
  <si>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</si>
  <si>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</si>
  <si>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</si>
  <si>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</si>
  <si>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</si>
  <si>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</si>
  <si>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</si>
  <si>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</si>
  <si>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</si>
  <si>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</si>
  <si>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</si>
  <si>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</si>
  <si>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</si>
  <si>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</si>
  <si>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</si>
  <si>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</si>
  <si>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</si>
  <si>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</si>
  <si>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</si>
  <si>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</si>
  <si>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</si>
  <si>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</si>
  <si>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</si>
  <si>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</si>
  <si>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</si>
  <si>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</si>
  <si>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</si>
  <si>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</si>
  <si>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</si>
  <si>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</si>
  <si>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</si>
  <si>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</si>
  <si>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</si>
  <si>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</si>
  <si>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</si>
  <si>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</si>
  <si>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</si>
  <si>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</si>
  <si>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</si>
  <si>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</si>
  <si>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</si>
  <si>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</si>
  <si>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</si>
  <si>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</si>
  <si>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</si>
  <si>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</si>
  <si>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</si>
  <si>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</si>
  <si>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</si>
  <si>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</si>
  <si>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</si>
  <si>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</si>
  <si>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</si>
  <si>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</si>
  <si>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</si>
  <si>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</si>
  <si>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</si>
  <si>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</si>
  <si>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</si>
  <si>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</si>
  <si>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</si>
  <si>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</si>
  <si>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</si>
  <si>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</si>
  <si>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</si>
  <si>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</si>
  <si>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</si>
  <si>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</si>
  <si>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</si>
  <si>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</si>
  <si>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</si>
  <si>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</si>
  <si>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</si>
  <si>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</si>
  <si>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</si>
  <si>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</si>
  <si>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</si>
  <si>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</si>
  <si>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</si>
  <si>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</si>
  <si>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</si>
  <si>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</si>
  <si>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</si>
  <si>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</si>
  <si>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</si>
  <si>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</si>
  <si>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</si>
  <si>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</si>
  <si>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</si>
  <si>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</si>
  <si>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</si>
  <si>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</si>
  <si>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</si>
  <si>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</si>
  <si>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</si>
  <si>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</si>
  <si>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</si>
  <si>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</si>
  <si>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</si>
  <si>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</si>
  <si>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</si>
  <si>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</si>
  <si>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</si>
  <si>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</si>
  <si>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</si>
  <si>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</si>
  <si>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</si>
  <si>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</si>
  <si>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</si>
  <si>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</si>
  <si>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</si>
  <si>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</si>
  <si>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</si>
  <si>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</si>
  <si>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</si>
  <si>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</si>
  <si>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</si>
  <si>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</si>
  <si>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</si>
  <si>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</si>
  <si>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</si>
  <si>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</si>
  <si>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</si>
  <si>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</si>
  <si>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</si>
  <si>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</si>
  <si>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</si>
  <si>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</si>
  <si>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</si>
  <si>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</si>
  <si>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</si>
  <si>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</si>
  <si>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</si>
  <si>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</si>
  <si>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</si>
  <si>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</si>
  <si>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</si>
  <si>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</si>
  <si>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</si>
  <si>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</si>
  <si>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</si>
  <si>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</si>
  <si>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</si>
  <si>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</si>
  <si>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</si>
  <si>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</si>
  <si>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</si>
  <si>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</si>
  <si>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</si>
  <si>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</si>
  <si>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</si>
  <si>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</si>
  <si>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</si>
  <si>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</si>
  <si>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</si>
  <si>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</si>
  <si>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</si>
  <si>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</si>
  <si>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</si>
  <si>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</si>
  <si>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</si>
  <si>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</si>
  <si>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</si>
  <si>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</si>
  <si>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</si>
  <si>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</si>
  <si>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</si>
  <si>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</si>
  <si>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</si>
  <si>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</si>
  <si>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</si>
  <si>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</si>
  <si>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</si>
  <si>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</si>
  <si>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</si>
  <si>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</si>
  <si>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</si>
  <si>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</si>
  <si>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</si>
  <si>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</si>
  <si>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</si>
  <si>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</si>
  <si>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</si>
  <si>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</si>
  <si>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</si>
  <si>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</si>
  <si>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</si>
  <si>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</si>
  <si>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</si>
  <si>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</si>
  <si>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</si>
  <si>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</si>
  <si>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</si>
  <si>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</si>
  <si>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</si>
  <si>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</si>
  <si>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</si>
  <si>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</si>
  <si>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</si>
  <si>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</si>
  <si>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</si>
  <si>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</si>
  <si>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</si>
  <si>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</si>
  <si>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</si>
  <si>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</si>
  <si>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</si>
  <si>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</si>
  <si>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</si>
  <si>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</si>
  <si>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</si>
  <si>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</si>
  <si>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</si>
  <si>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</si>
  <si>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</si>
  <si>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</si>
  <si>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</si>
  <si>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</si>
  <si>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</si>
  <si>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</si>
  <si>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</si>
  <si>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</si>
  <si>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</si>
  <si>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</si>
  <si>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</si>
  <si>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</si>
  <si>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</si>
  <si>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</si>
  <si>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</si>
  <si>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</si>
  <si>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</si>
  <si>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</si>
  <si>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</si>
  <si>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</si>
  <si>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</si>
  <si>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</si>
  <si>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</si>
  <si>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</si>
  <si>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</si>
  <si>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</si>
  <si>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</si>
  <si>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</si>
  <si>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</si>
  <si>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</si>
  <si>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</si>
  <si>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</si>
  <si>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</si>
  <si>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</si>
  <si>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</si>
  <si>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</si>
  <si>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</si>
  <si>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</si>
  <si>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</si>
  <si>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</si>
  <si>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</si>
  <si>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</si>
  <si>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</si>
  <si>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</si>
  <si>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</si>
  <si>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</si>
  <si>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</si>
  <si>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</si>
  <si>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</si>
  <si>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</si>
  <si>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</si>
  <si>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</si>
  <si>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</si>
  <si>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</si>
  <si>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</si>
  <si>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</si>
  <si>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</si>
  <si>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</si>
  <si>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</si>
  <si>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</si>
  <si>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</si>
  <si>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</si>
  <si>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</si>
  <si>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</si>
  <si>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</si>
  <si>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</si>
  <si>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</si>
  <si>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</si>
  <si>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</si>
  <si>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</si>
  <si>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</si>
  <si>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</si>
  <si>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</si>
  <si>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</si>
  <si>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</si>
  <si>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</si>
  <si>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</si>
  <si>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</si>
  <si>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</si>
  <si>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</si>
  <si>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</si>
  <si>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</si>
  <si>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</si>
  <si>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</si>
  <si>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</si>
  <si>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</si>
  <si>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</si>
  <si>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</si>
  <si>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</si>
  <si>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</si>
  <si>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</si>
  <si>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</si>
  <si>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</si>
  <si>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</si>
  <si>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</si>
  <si>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</si>
  <si>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</si>
  <si>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</si>
  <si>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</si>
  <si>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</si>
  <si>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</si>
  <si>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</si>
  <si>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</si>
  <si>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</si>
  <si>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</si>
  <si>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</si>
  <si>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</si>
  <si>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</si>
  <si>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</si>
  <si>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</si>
  <si>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</si>
  <si>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</si>
  <si>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</si>
  <si>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</si>
  <si>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</si>
  <si>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</si>
  <si>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</si>
  <si>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</si>
  <si>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</si>
  <si>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</si>
  <si>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</si>
  <si>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</si>
  <si>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</si>
  <si>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</si>
  <si>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</si>
  <si>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</si>
  <si>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</si>
  <si>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</si>
  <si>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</si>
  <si>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</si>
  <si>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</si>
  <si>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</si>
  <si>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</si>
  <si>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</si>
  <si>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</si>
  <si>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</si>
  <si>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</si>
  <si>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</si>
  <si>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</si>
  <si>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</si>
  <si>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</si>
  <si>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</si>
  <si>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</si>
  <si>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</si>
  <si>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</si>
  <si>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</si>
  <si>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</si>
  <si>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</si>
  <si>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</si>
  <si>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</si>
  <si>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</si>
  <si>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</si>
  <si>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</si>
  <si>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</si>
  <si>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</si>
  <si>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</si>
  <si>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</si>
  <si>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</si>
  <si>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</si>
  <si>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</si>
  <si>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</si>
  <si>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</si>
  <si>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</si>
  <si>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</si>
  <si>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</si>
  <si>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</si>
  <si>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</si>
  <si>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</si>
  <si>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</si>
  <si>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</si>
  <si>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</si>
  <si>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</si>
  <si>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</si>
  <si>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</si>
  <si>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</si>
  <si>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</si>
  <si>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</si>
  <si>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</si>
  <si>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</si>
  <si>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</si>
  <si>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</si>
  <si>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</si>
  <si>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</si>
  <si>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</si>
  <si>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</si>
  <si>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</si>
  <si>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</si>
  <si>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</si>
  <si>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</si>
  <si>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</si>
  <si>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</si>
  <si>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</si>
  <si>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</si>
  <si>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</si>
  <si>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</si>
  <si>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</si>
  <si>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</si>
  <si>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</si>
  <si>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</si>
  <si>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</si>
  <si>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</si>
  <si>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</si>
  <si>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</si>
  <si>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</si>
  <si>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</si>
  <si>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</si>
  <si>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</si>
  <si>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</si>
  <si>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</si>
  <si>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</si>
  <si>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</si>
  <si>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</si>
  <si>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</si>
  <si>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</si>
  <si>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</si>
  <si>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</si>
  <si>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</si>
  <si>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</si>
  <si>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</si>
  <si>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</si>
  <si>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</si>
  <si>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</si>
  <si>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</si>
  <si>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</si>
  <si>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</si>
  <si>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</si>
  <si>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</si>
  <si>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</si>
  <si>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</si>
  <si>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</si>
  <si>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</si>
  <si>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</si>
  <si>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</si>
  <si>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</si>
  <si>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</si>
  <si>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</si>
  <si>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</si>
  <si>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</si>
  <si>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</si>
  <si>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</si>
  <si>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</si>
  <si>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</si>
  <si>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</si>
  <si>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</si>
  <si>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</si>
  <si>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</si>
  <si>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</si>
  <si>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</si>
  <si>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</si>
  <si>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</si>
  <si>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</si>
  <si>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</si>
  <si>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</si>
  <si>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</si>
  <si>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</si>
  <si>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</si>
  <si>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</si>
  <si>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</si>
  <si>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</si>
  <si>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</si>
  <si>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</si>
  <si>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</si>
  <si>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</si>
  <si>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</si>
  <si>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</si>
  <si>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</si>
  <si>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</si>
  <si>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</si>
  <si>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</si>
  <si>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</si>
  <si>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</si>
  <si>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</si>
  <si>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</si>
  <si>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</si>
  <si>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</si>
  <si>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</si>
  <si>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</si>
  <si>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</si>
  <si>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</si>
  <si>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</si>
  <si>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</si>
  <si>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</si>
  <si>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</si>
  <si>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</si>
  <si>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</si>
  <si>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</si>
  <si>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</si>
  <si>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</si>
  <si>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</si>
  <si>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</si>
  <si>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</si>
  <si>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</si>
  <si>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</si>
  <si>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</si>
  <si>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</si>
  <si>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</si>
  <si>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</si>
  <si>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</si>
  <si>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</si>
  <si>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</si>
  <si>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</si>
  <si>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</si>
  <si>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</si>
  <si>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</si>
  <si>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</si>
  <si>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</si>
  <si>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</si>
  <si>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</si>
  <si>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</si>
  <si>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</si>
  <si>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</si>
  <si>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</si>
  <si>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</si>
  <si>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</si>
  <si>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</si>
  <si>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</si>
  <si>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</si>
  <si>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</si>
  <si>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</si>
  <si>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</si>
  <si>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</si>
  <si>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</si>
  <si>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</si>
  <si>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</si>
  <si>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</si>
  <si>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</si>
  <si>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</si>
  <si>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</si>
  <si>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</si>
  <si>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</si>
  <si>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</si>
  <si>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</si>
  <si>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</si>
  <si>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</si>
  <si>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</si>
  <si>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</si>
  <si>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</si>
  <si>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</si>
  <si>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</si>
  <si>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</si>
  <si>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</si>
  <si>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</si>
  <si>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</si>
  <si>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</si>
  <si>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</si>
  <si>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</si>
  <si>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</si>
  <si>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</si>
  <si>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</si>
  <si>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</si>
  <si>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</si>
  <si>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</si>
  <si>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</si>
  <si>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</si>
  <si>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</si>
  <si>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</si>
  <si>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</si>
  <si>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</si>
  <si>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</si>
  <si>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</si>
  <si>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</si>
  <si>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</si>
  <si>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</si>
  <si>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</si>
  <si>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</si>
  <si>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</si>
  <si>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</si>
  <si>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</si>
  <si>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</si>
  <si>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</si>
  <si>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</si>
  <si>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</si>
  <si>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</si>
  <si>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</si>
  <si>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</si>
  <si>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</si>
  <si>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</si>
  <si>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</si>
  <si>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</si>
  <si>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</si>
  <si>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</si>
  <si>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</si>
  <si>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</si>
  <si>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</si>
  <si>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</si>
  <si>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</si>
  <si>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</si>
  <si>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</si>
  <si>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</si>
  <si>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</si>
  <si>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</si>
  <si>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</si>
  <si>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</si>
  <si>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</si>
  <si>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</si>
  <si>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</si>
  <si>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</si>
  <si>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</si>
  <si>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</si>
  <si>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</si>
  <si>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</si>
  <si>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</si>
  <si>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</si>
  <si>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</si>
  <si>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</si>
  <si>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</si>
  <si>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</si>
  <si>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</si>
  <si>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</si>
  <si>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</si>
  <si>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</si>
  <si>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</si>
  <si>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</si>
  <si>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</si>
  <si>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</si>
  <si>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</si>
  <si>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</si>
  <si>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</si>
  <si>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</si>
  <si>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</si>
  <si>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</si>
  <si>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</si>
  <si>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</si>
  <si>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</si>
  <si>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</si>
  <si>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</si>
  <si>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</si>
  <si>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</si>
  <si>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</si>
  <si>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</si>
  <si>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</si>
  <si>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</si>
  <si>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</si>
  <si>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</si>
  <si>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</si>
  <si>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</si>
  <si>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</si>
  <si>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</si>
  <si>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</si>
  <si>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</si>
  <si>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</si>
  <si>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</si>
  <si>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</si>
  <si>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</si>
  <si>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</si>
  <si>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</si>
  <si>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</si>
  <si>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</si>
  <si>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</si>
  <si>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</si>
  <si>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</si>
  <si>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</si>
  <si>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</si>
  <si>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</si>
  <si>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</si>
  <si>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</si>
  <si>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</si>
  <si>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</si>
  <si>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</si>
  <si>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</si>
  <si>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</si>
  <si>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</si>
  <si>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</si>
  <si>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</si>
  <si>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</si>
  <si>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</si>
  <si>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</si>
  <si>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</si>
  <si>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</si>
  <si>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</si>
  <si>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</si>
  <si>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</si>
  <si>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</si>
  <si>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</si>
  <si>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</si>
  <si>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</si>
  <si>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</si>
  <si>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</si>
  <si>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</si>
  <si>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</si>
  <si>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</si>
  <si>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</si>
  <si>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</si>
  <si>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</si>
  <si>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</si>
  <si>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</si>
  <si>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</si>
  <si>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</si>
  <si>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</si>
  <si>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</si>
  <si>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</si>
  <si>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</si>
  <si>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</si>
  <si>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</si>
  <si>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</si>
  <si>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</si>
  <si>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</si>
  <si>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</si>
  <si>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</si>
  <si>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</si>
  <si>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</si>
  <si>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</si>
  <si>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</si>
  <si>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</si>
  <si>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</si>
  <si>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</si>
  <si>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</si>
  <si>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</si>
  <si>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</si>
  <si>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</si>
  <si>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</si>
  <si>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</si>
  <si>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</si>
  <si>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</si>
  <si>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</si>
  <si>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</si>
  <si>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</si>
  <si>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</si>
  <si>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</si>
  <si>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</si>
  <si>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</si>
  <si>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</si>
  <si>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</si>
  <si>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</si>
  <si>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</si>
  <si>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</si>
  <si>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</si>
  <si>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</si>
  <si>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</si>
  <si>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</si>
  <si>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</si>
  <si>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</si>
  <si>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</si>
  <si>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</si>
  <si>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</si>
  <si>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</si>
  <si>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</si>
  <si>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</si>
  <si>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</si>
  <si>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</si>
  <si>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</si>
  <si>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</si>
  <si>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</si>
  <si>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</si>
  <si>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</si>
  <si>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</si>
  <si>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</si>
  <si>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</si>
  <si>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</si>
  <si>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</si>
  <si>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</si>
  <si>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</si>
  <si>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</si>
  <si>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</si>
  <si>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</si>
  <si>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</si>
  <si>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</si>
  <si>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</si>
  <si>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</si>
  <si>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</si>
  <si>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</si>
  <si>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</si>
  <si>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</si>
  <si>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</si>
  <si>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</si>
  <si>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</si>
  <si>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</si>
  <si>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</si>
  <si>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</si>
  <si>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</si>
  <si>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</si>
  <si>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</si>
  <si>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</si>
  <si>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</si>
  <si>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</si>
  <si>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</si>
  <si>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</si>
  <si>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</si>
  <si>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</si>
  <si>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</si>
  <si>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</si>
  <si>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</si>
  <si>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</si>
  <si>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</si>
  <si>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</si>
  <si>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</si>
  <si>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</si>
  <si>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</si>
  <si>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</si>
  <si>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</si>
  <si>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</si>
  <si>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</si>
  <si>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</si>
  <si>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</si>
  <si>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</si>
  <si>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</si>
  <si>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</si>
  <si>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</si>
  <si>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</si>
  <si>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</si>
  <si>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</si>
  <si>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</si>
  <si>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</si>
  <si>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</si>
  <si>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</si>
  <si>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</si>
  <si>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</si>
  <si>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</si>
  <si>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</si>
  <si>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</si>
  <si>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</si>
  <si>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</si>
  <si>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</si>
  <si>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</si>
  <si>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</si>
  <si>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</si>
  <si>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</si>
  <si>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</si>
  <si>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</si>
  <si>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</si>
  <si>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</si>
  <si>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</si>
  <si>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</si>
  <si>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</si>
  <si>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</si>
  <si>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</si>
  <si>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</si>
  <si>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</si>
  <si>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</si>
  <si>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</si>
  <si>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</si>
  <si>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</si>
  <si>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</si>
  <si>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</si>
  <si>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</si>
  <si>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</si>
  <si>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</si>
  <si>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</si>
  <si>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</si>
  <si>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</si>
  <si>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</si>
  <si>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</si>
  <si>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</si>
  <si>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</si>
  <si>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</si>
  <si>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</si>
  <si>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</si>
  <si>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</si>
  <si>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</si>
  <si>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</si>
  <si>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</si>
  <si>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</si>
  <si>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</si>
  <si>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</si>
  <si>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</si>
  <si>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</si>
  <si>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</si>
  <si>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</si>
  <si>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</si>
  <si>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</si>
  <si>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</si>
  <si>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</si>
  <si>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</si>
  <si>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</si>
  <si>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</si>
  <si>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</si>
  <si>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</si>
  <si>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</si>
  <si>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</si>
  <si>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</si>
  <si>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</si>
  <si>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</si>
  <si>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</si>
  <si>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</si>
  <si>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</si>
  <si>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</si>
  <si>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</si>
  <si>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</si>
  <si>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</si>
  <si>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</si>
  <si>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</si>
  <si>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</si>
  <si>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</si>
  <si>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</si>
  <si>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</si>
  <si>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</si>
  <si>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</si>
  <si>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</si>
  <si>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</si>
  <si>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</si>
  <si>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</si>
  <si>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</si>
  <si>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</si>
  <si>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</si>
  <si>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</si>
  <si>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</si>
  <si>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</si>
  <si>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</si>
  <si>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</si>
  <si>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</si>
  <si>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</si>
  <si>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</si>
  <si>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</si>
  <si>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</si>
  <si>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</si>
  <si>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</si>
  <si>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</si>
  <si>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</si>
  <si>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</si>
  <si>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</si>
  <si>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</si>
  <si>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</si>
  <si>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</si>
  <si>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</si>
  <si>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</si>
  <si>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</si>
  <si>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</si>
  <si>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</si>
  <si>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</si>
  <si>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</si>
  <si>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</si>
  <si>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</si>
  <si>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</si>
  <si>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</si>
  <si>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</si>
  <si>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</si>
  <si>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</si>
  <si>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</si>
  <si>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</si>
  <si>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</si>
  <si>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</si>
  <si>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</si>
  <si>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</si>
  <si>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</si>
  <si>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</si>
  <si>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</si>
  <si>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</si>
  <si>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</si>
  <si>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</si>
  <si>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</si>
  <si>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</si>
  <si>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</si>
  <si>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</si>
  <si>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</si>
  <si>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</si>
  <si>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</si>
  <si>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</si>
  <si>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</si>
  <si>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</si>
  <si>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</si>
  <si>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</si>
  <si>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</si>
  <si>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</si>
  <si>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</si>
  <si>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</si>
  <si>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</si>
  <si>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</si>
  <si>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</si>
  <si>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</si>
  <si>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</si>
  <si>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</si>
  <si>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</si>
  <si>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</si>
  <si>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</si>
  <si>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</si>
  <si>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</si>
  <si>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</si>
  <si>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</si>
  <si>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</si>
  <si>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</si>
  <si>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</si>
  <si>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</si>
  <si>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</si>
  <si>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</si>
  <si>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</si>
  <si>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</si>
  <si>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</si>
  <si>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</si>
  <si>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</si>
  <si>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</si>
  <si>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</si>
  <si>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</si>
  <si>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</si>
  <si>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</si>
  <si>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</si>
  <si>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</si>
  <si>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</si>
  <si>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</si>
  <si>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</si>
  <si>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</si>
  <si>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</si>
  <si>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</si>
  <si>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</si>
  <si>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</si>
  <si>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</si>
  <si>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</si>
  <si>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</si>
  <si>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</si>
  <si>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</si>
  <si>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</si>
  <si>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</si>
  <si>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</si>
  <si>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</si>
  <si>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</si>
  <si>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</si>
  <si>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</si>
  <si>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</si>
  <si>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</si>
  <si>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</si>
  <si>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</si>
  <si>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</si>
  <si>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</si>
  <si>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</si>
  <si>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</si>
  <si>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</si>
  <si>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</si>
  <si>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</si>
  <si>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</si>
  <si>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</si>
  <si>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</si>
  <si>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</si>
  <si>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</si>
  <si>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</si>
  <si>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</si>
  <si>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</si>
  <si>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</si>
  <si>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</si>
  <si>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</si>
  <si>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</si>
  <si>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</si>
  <si>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</si>
  <si>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</si>
  <si>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</si>
  <si>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</si>
  <si>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</si>
  <si>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</si>
  <si>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</si>
  <si>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</si>
  <si>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</si>
  <si>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</si>
  <si>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</si>
  <si>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</si>
  <si>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</si>
  <si>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</si>
  <si>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</si>
  <si>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</si>
  <si>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</si>
  <si>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</si>
  <si>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</si>
  <si>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</si>
  <si>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</si>
  <si>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</si>
  <si>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</si>
  <si>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</si>
  <si>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</si>
  <si>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</si>
  <si>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</si>
  <si>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</si>
  <si>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</si>
  <si>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</si>
  <si>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</si>
  <si>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</si>
  <si>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</si>
  <si>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</si>
  <si>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</si>
  <si>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</si>
  <si>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</si>
  <si>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</si>
  <si>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</si>
  <si>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</si>
  <si>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</si>
  <si>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</si>
  <si>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</si>
  <si>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</si>
  <si>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</si>
  <si>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</si>
  <si>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</si>
  <si>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</si>
  <si>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</si>
  <si>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</si>
  <si>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</si>
  <si>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</si>
  <si>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</si>
  <si>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</si>
  <si>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</si>
  <si>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</si>
  <si>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</si>
  <si>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</si>
  <si>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</si>
  <si>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</si>
  <si>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</si>
  <si>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</si>
  <si>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</si>
  <si>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</si>
  <si>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</si>
  <si>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</si>
  <si>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</si>
  <si>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</si>
  <si>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</si>
  <si>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</si>
  <si>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</si>
  <si>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</si>
  <si>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</si>
  <si>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</si>
  <si>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</si>
  <si>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</si>
  <si>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</si>
  <si>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</si>
  <si>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</si>
  <si>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</si>
  <si>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</si>
  <si>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</si>
  <si>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</si>
  <si>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</si>
  <si>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</si>
  <si>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</si>
  <si>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</si>
  <si>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</si>
  <si>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</si>
  <si>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</si>
  <si>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</si>
  <si>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</si>
  <si>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</si>
  <si>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</si>
  <si>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</si>
  <si>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</si>
  <si>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</si>
  <si>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</si>
  <si>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</si>
  <si>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</si>
  <si>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</si>
  <si>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</si>
  <si>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</si>
  <si>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</si>
  <si>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</si>
  <si>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</si>
  <si>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</si>
  <si>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</si>
  <si>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</si>
  <si>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</si>
  <si>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</si>
  <si>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</si>
  <si>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</si>
  <si>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</si>
  <si>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</si>
  <si>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</si>
  <si>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</si>
  <si>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</si>
  <si>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</si>
  <si>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</si>
  <si>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</si>
  <si>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</si>
  <si>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</si>
  <si>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</si>
  <si>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</si>
  <si>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</si>
  <si>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</si>
  <si>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</si>
  <si>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</si>
  <si>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</si>
  <si>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</si>
  <si>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</si>
  <si>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</si>
  <si>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</si>
  <si>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</si>
  <si>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</si>
  <si>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</si>
  <si>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</si>
  <si>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</si>
  <si>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</si>
  <si>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</si>
  <si>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</si>
  <si>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</si>
  <si>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</si>
  <si>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</si>
  <si>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</si>
  <si>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</si>
  <si>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</si>
  <si>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</si>
  <si>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</si>
  <si>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</si>
  <si>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</si>
  <si>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</si>
  <si>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</si>
  <si>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</si>
  <si>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</si>
  <si>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</si>
  <si>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</si>
  <si>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</si>
  <si>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</si>
  <si>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</si>
  <si>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</si>
  <si>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</si>
  <si>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</si>
  <si>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</si>
  <si>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</si>
  <si>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</si>
  <si>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</si>
  <si>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</si>
  <si>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</si>
  <si>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</si>
  <si>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</si>
  <si>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</si>
  <si>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</si>
  <si>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</si>
  <si>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</si>
  <si>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</si>
  <si>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</si>
  <si>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</si>
  <si>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</si>
  <si>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</si>
  <si>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</si>
  <si>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</si>
  <si>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</si>
  <si>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</si>
  <si>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</si>
  <si>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</si>
  <si>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</si>
  <si>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</si>
  <si>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</si>
  <si>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</si>
  <si>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</si>
  <si>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</si>
  <si>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</si>
  <si>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</si>
  <si>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</si>
  <si>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</si>
  <si>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</si>
  <si>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</si>
  <si>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</si>
  <si>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</si>
  <si>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</si>
  <si>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</si>
  <si>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</si>
  <si>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</si>
  <si>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</si>
  <si>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</si>
  <si>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</si>
  <si>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</si>
  <si>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</si>
  <si>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</si>
  <si>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</si>
  <si>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</si>
  <si>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</si>
  <si>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</si>
  <si>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</si>
  <si>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</si>
  <si>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</si>
  <si>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</si>
  <si>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</si>
  <si>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</si>
  <si>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</si>
  <si>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</si>
  <si>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</si>
  <si>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</si>
  <si>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</si>
  <si>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</si>
  <si>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</si>
  <si>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</si>
  <si>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</si>
  <si>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</si>
  <si>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</si>
  <si>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</si>
  <si>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</si>
  <si>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</si>
  <si>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</si>
  <si>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</si>
  <si>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</si>
  <si>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</si>
  <si>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</si>
  <si>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</si>
  <si>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</si>
  <si>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</si>
  <si>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</si>
  <si>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</si>
  <si>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</si>
  <si>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</si>
  <si>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</si>
  <si>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</si>
  <si>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</si>
  <si>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</si>
  <si>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</si>
  <si>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</si>
  <si>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</si>
  <si>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</si>
  <si>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</si>
  <si>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</si>
  <si>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</si>
  <si>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</si>
  <si>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</si>
  <si>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</si>
  <si>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</si>
  <si>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</si>
  <si>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</si>
  <si>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</si>
  <si>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</si>
  <si>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</si>
  <si>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</si>
  <si>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</si>
  <si>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</si>
  <si>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</si>
  <si>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</si>
  <si>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</si>
  <si>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</si>
  <si>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</si>
  <si>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</si>
  <si>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</si>
  <si>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</si>
  <si>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</si>
  <si>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</si>
  <si>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</si>
  <si>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</si>
  <si>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</si>
  <si>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</si>
  <si>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</si>
  <si>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</si>
  <si>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</si>
  <si>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</si>
  <si>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</si>
  <si>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</si>
  <si>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</si>
  <si>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</si>
  <si>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</si>
  <si>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</si>
  <si>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</si>
  <si>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</si>
  <si>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</si>
  <si>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</si>
  <si>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</si>
  <si>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</si>
  <si>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</si>
  <si>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</si>
  <si>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</si>
  <si>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</si>
  <si>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</si>
  <si>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</si>
  <si>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</si>
  <si>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</si>
  <si>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</si>
  <si>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</si>
  <si>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</si>
  <si>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</si>
  <si>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</si>
  <si>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</si>
  <si>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</si>
  <si>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</si>
  <si>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</si>
  <si>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</si>
  <si>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</si>
  <si>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</si>
  <si>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</si>
  <si>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</si>
  <si>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</si>
  <si>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</si>
  <si>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</si>
  <si>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</si>
  <si>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</si>
  <si>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</si>
  <si>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</si>
  <si>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</si>
  <si>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</si>
  <si>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</si>
  <si>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</si>
  <si>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</si>
  <si>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</si>
  <si>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</si>
  <si>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</si>
  <si>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</si>
  <si>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</si>
  <si>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</si>
  <si>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</si>
  <si>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</si>
  <si>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</si>
  <si>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</si>
  <si>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</si>
  <si>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</si>
  <si>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</si>
  <si>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</si>
  <si>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</si>
  <si>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</si>
  <si>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</si>
  <si>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</si>
  <si>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</si>
  <si>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</si>
  <si>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</si>
  <si>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</si>
  <si>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</si>
  <si>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</si>
  <si>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</si>
  <si>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</si>
  <si>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</si>
  <si>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</si>
  <si>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</si>
  <si>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</si>
  <si>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</si>
  <si>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</si>
  <si>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</si>
  <si>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</si>
  <si>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</si>
  <si>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</si>
  <si>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</si>
  <si>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</si>
  <si>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</si>
  <si>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</si>
  <si>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</si>
  <si>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</si>
  <si>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</si>
  <si>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</si>
  <si>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</si>
  <si>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</si>
  <si>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</si>
  <si>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</si>
  <si>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</si>
  <si>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</si>
  <si>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</si>
  <si>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</si>
  <si>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</si>
  <si>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</si>
  <si>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</si>
  <si>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</si>
  <si>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</si>
  <si>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</si>
  <si>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</si>
  <si>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</si>
  <si>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</si>
  <si>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</si>
  <si>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</si>
  <si>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</si>
  <si>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</si>
  <si>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</si>
  <si>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</si>
  <si>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</si>
  <si>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</si>
  <si>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</si>
  <si>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</si>
  <si>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</si>
  <si>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</si>
  <si>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</si>
  <si>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</si>
  <si>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</si>
  <si>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</si>
  <si>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</si>
  <si>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</si>
  <si>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</si>
  <si>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</si>
  <si>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</si>
  <si>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</si>
  <si>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</si>
  <si>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</si>
  <si>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</si>
  <si>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</si>
  <si>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</si>
  <si>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</si>
  <si>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</si>
  <si>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</si>
  <si>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</si>
  <si>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</si>
  <si>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</si>
  <si>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</si>
  <si>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</si>
  <si>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</si>
  <si>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</si>
  <si>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</si>
  <si>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</si>
  <si>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</si>
  <si>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</si>
  <si>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</si>
  <si>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</si>
  <si>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</si>
  <si>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</si>
  <si>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</si>
  <si>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</si>
  <si>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</si>
  <si>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</si>
  <si>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</si>
  <si>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</si>
  <si>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</si>
  <si>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</si>
  <si>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</si>
  <si>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</si>
  <si>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</si>
  <si>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</si>
  <si>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</si>
  <si>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</si>
  <si>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</si>
  <si>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</si>
  <si>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</si>
  <si>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</si>
  <si>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</si>
  <si>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</si>
  <si>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</si>
  <si>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</si>
  <si>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</si>
  <si>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</si>
  <si>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</si>
  <si>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</si>
  <si>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</si>
  <si>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</si>
  <si>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</si>
  <si>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</si>
  <si>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</si>
  <si>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</si>
  <si>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</si>
  <si>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</si>
  <si>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</si>
  <si>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</si>
  <si>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</si>
  <si>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</si>
  <si>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</si>
  <si>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</si>
  <si>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</si>
  <si>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</si>
  <si>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</si>
  <si>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</si>
  <si>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</si>
  <si>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</si>
  <si>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</si>
  <si>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</si>
  <si>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</si>
  <si>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</si>
  <si>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</si>
  <si>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</si>
  <si>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</si>
  <si>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</si>
  <si>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</si>
  <si>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</si>
  <si>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</si>
  <si>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</si>
  <si>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</si>
  <si>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</si>
  <si>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</si>
  <si>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</si>
  <si>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</si>
  <si>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</si>
  <si>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</si>
  <si>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</si>
  <si>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</si>
  <si>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</si>
  <si>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</si>
  <si>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</si>
  <si>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</si>
  <si>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</si>
  <si>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</si>
  <si>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</si>
  <si>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</si>
  <si>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</si>
  <si>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</si>
  <si>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</si>
  <si>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</si>
  <si>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</si>
  <si>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</si>
  <si>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</si>
  <si>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</si>
  <si>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</si>
  <si>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</si>
  <si>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</si>
  <si>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</si>
  <si>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</si>
  <si>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</si>
  <si>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</si>
  <si>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</si>
  <si>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</si>
  <si>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</si>
  <si>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</si>
  <si>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</si>
  <si>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</si>
  <si>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</si>
  <si>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</si>
  <si>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</si>
  <si>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</si>
  <si>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</si>
  <si>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</si>
  <si>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</si>
  <si>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</si>
  <si>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</si>
  <si>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</si>
  <si>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</si>
  <si>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</si>
  <si>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</si>
  <si>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</si>
  <si>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</si>
  <si>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</si>
  <si>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</si>
  <si>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</si>
  <si>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</si>
  <si>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</si>
  <si>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</si>
  <si>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</si>
  <si>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</si>
  <si>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</si>
  <si>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</si>
  <si>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</si>
  <si>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</si>
  <si>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</si>
  <si>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</si>
  <si>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</si>
  <si>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</si>
  <si>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</si>
  <si>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</si>
  <si>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</si>
  <si>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</si>
  <si>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</si>
  <si>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</si>
  <si>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</si>
  <si>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</si>
  <si>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</si>
  <si>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</si>
  <si>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</si>
  <si>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</si>
  <si>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</si>
  <si>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</si>
  <si>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</si>
  <si>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</si>
  <si>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</si>
  <si>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</si>
  <si>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</si>
  <si>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</si>
  <si>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</si>
  <si>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</si>
  <si>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</si>
  <si>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</si>
  <si>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</si>
  <si>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</si>
  <si>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</si>
  <si>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</si>
  <si>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</si>
  <si>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</si>
  <si>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</si>
  <si>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</si>
  <si>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</si>
  <si>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</si>
  <si>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</si>
  <si>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</si>
  <si>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</si>
  <si>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</si>
  <si>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</si>
  <si>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</si>
  <si>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</si>
  <si>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</si>
  <si>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</si>
  <si>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</si>
  <si>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</si>
  <si>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</si>
  <si>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</si>
  <si>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</si>
  <si>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</si>
  <si>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</si>
  <si>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</si>
  <si>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</si>
  <si>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</si>
  <si>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</si>
  <si>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</si>
  <si>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</si>
  <si>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</si>
  <si>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</si>
  <si>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</si>
  <si>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</si>
  <si>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</si>
  <si>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</si>
  <si>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</si>
  <si>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</si>
  <si>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</si>
  <si>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</si>
  <si>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</si>
  <si>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</si>
  <si>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</si>
  <si>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</si>
  <si>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</si>
  <si>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</si>
  <si>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</si>
  <si>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</si>
  <si>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</si>
  <si>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</si>
  <si>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</si>
  <si>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</si>
  <si>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</si>
  <si>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</si>
  <si>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</si>
  <si>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</si>
  <si>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</si>
  <si>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</si>
  <si>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</si>
  <si>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</si>
  <si>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</si>
  <si>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</si>
  <si>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</si>
  <si>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</si>
  <si>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</si>
  <si>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</si>
  <si>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</si>
  <si>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</si>
  <si>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</si>
  <si>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</si>
  <si>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</si>
  <si>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</si>
  <si>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</si>
  <si>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</si>
  <si>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</si>
  <si>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</si>
  <si>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</si>
  <si>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</si>
  <si>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</si>
  <si>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</si>
  <si>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</si>
  <si>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</si>
  <si>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</si>
  <si>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</si>
  <si>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</si>
  <si>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</si>
  <si>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</si>
  <si>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</si>
  <si>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</si>
  <si>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</si>
  <si>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</si>
  <si>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</si>
  <si>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</si>
  <si>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</si>
  <si>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</si>
  <si>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</si>
  <si>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</si>
  <si>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</si>
  <si>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</si>
  <si>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</si>
  <si>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</si>
  <si>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</si>
  <si>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</si>
  <si>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</si>
  <si>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</si>
  <si>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</si>
  <si>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</si>
  <si>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</si>
  <si>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</si>
  <si>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</si>
  <si>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</si>
  <si>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</si>
  <si>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</si>
  <si>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</si>
  <si>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</si>
  <si>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</si>
  <si>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</si>
  <si>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</si>
  <si>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</si>
  <si>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</si>
  <si>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</si>
  <si>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</si>
  <si>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</si>
  <si>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</si>
  <si>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</si>
  <si>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</si>
  <si>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</si>
  <si>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</si>
  <si>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</si>
  <si>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</si>
  <si>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</si>
  <si>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</si>
  <si>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</si>
  <si>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</si>
  <si>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</si>
  <si>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</si>
  <si>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</si>
  <si>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</si>
  <si>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</si>
  <si>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</si>
  <si>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</si>
  <si>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</si>
  <si>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</si>
  <si>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</si>
  <si>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</si>
  <si>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</si>
  <si>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</si>
  <si>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</si>
  <si>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</si>
  <si>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</si>
  <si>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</si>
  <si>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</si>
  <si>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</si>
  <si>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</si>
  <si>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</si>
  <si>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</si>
  <si>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</si>
  <si>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</si>
  <si>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</si>
  <si>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</si>
  <si>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</si>
  <si>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</si>
  <si>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</si>
  <si>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</si>
  <si>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</si>
  <si>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</si>
  <si>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</si>
  <si>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</si>
  <si>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</si>
  <si>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</si>
  <si>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</si>
  <si>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</si>
  <si>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</si>
  <si>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</si>
  <si>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</si>
  <si>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</si>
  <si>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</si>
  <si>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</si>
  <si>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</si>
  <si>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</si>
  <si>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</si>
  <si>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</si>
  <si>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</si>
  <si>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</si>
  <si>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</si>
  <si>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</si>
  <si>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</si>
  <si>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</si>
  <si>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</si>
  <si>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</si>
  <si>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</si>
  <si>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</si>
  <si>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</si>
  <si>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</si>
  <si>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</si>
  <si>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</si>
  <si>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</si>
  <si>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</si>
  <si>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</si>
  <si>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</si>
  <si>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</si>
  <si>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</si>
  <si>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</si>
  <si>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</si>
  <si>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</si>
  <si>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</si>
  <si>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</si>
  <si>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</si>
  <si>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</si>
  <si>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</si>
  <si>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</si>
  <si>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</si>
  <si>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</si>
  <si>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</si>
  <si>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</si>
  <si>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</si>
  <si>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</si>
  <si>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</si>
  <si>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</si>
  <si>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</si>
  <si>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</si>
  <si>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</si>
  <si>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</si>
  <si>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</si>
  <si>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</si>
  <si>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</si>
  <si>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</si>
  <si>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</si>
  <si>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</si>
  <si>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</si>
  <si>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</si>
  <si>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</si>
  <si>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</si>
  <si>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</si>
  <si>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</si>
  <si>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</si>
  <si>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</si>
  <si>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</si>
  <si>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</si>
  <si>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</si>
  <si>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</si>
  <si>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</si>
  <si>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</si>
  <si>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</si>
  <si>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</si>
  <si>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</si>
  <si>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</si>
  <si>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</si>
  <si>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</si>
  <si>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</si>
  <si>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</si>
  <si>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</si>
  <si>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</si>
  <si>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</si>
  <si>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</si>
  <si>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</si>
  <si>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</si>
  <si>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</si>
  <si>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</si>
  <si>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</si>
  <si>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</si>
  <si>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</si>
  <si>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</si>
  <si>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</si>
  <si>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</si>
  <si>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</si>
  <si>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</si>
  <si>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</si>
  <si>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</si>
  <si>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</si>
  <si>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</si>
  <si>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</si>
  <si>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</si>
  <si>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</si>
  <si>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</si>
  <si>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</si>
  <si>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</si>
  <si>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</si>
  <si>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</si>
  <si>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</si>
  <si>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</si>
  <si>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</si>
  <si>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</si>
  <si>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</si>
  <si>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</si>
  <si>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</si>
  <si>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</si>
  <si>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</si>
  <si>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</si>
  <si>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</si>
  <si>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</si>
  <si>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</si>
  <si>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</si>
  <si>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</si>
  <si>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</si>
  <si>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</si>
  <si>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</si>
  <si>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</si>
  <si>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</si>
  <si>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</si>
  <si>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</si>
  <si>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</si>
  <si>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</si>
  <si>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</si>
  <si>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</si>
  <si>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</si>
  <si>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</si>
  <si>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</si>
  <si>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</si>
  <si>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</si>
  <si>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</si>
  <si>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</si>
  <si>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</si>
  <si>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</si>
  <si>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</si>
  <si>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</si>
  <si>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</si>
  <si>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</si>
  <si>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</si>
  <si>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</si>
  <si>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</si>
  <si>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</si>
  <si>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</si>
  <si>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</si>
  <si>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</si>
  <si>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</si>
  <si>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</si>
  <si>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</si>
  <si>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</si>
  <si>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</si>
  <si>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</si>
  <si>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</si>
  <si>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</si>
  <si>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</si>
  <si>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</si>
  <si>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</si>
  <si>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</si>
  <si>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</si>
  <si>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</si>
  <si>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</si>
  <si>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</si>
  <si>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</si>
  <si>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</si>
  <si>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</si>
  <si>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</si>
  <si>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</si>
  <si>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</si>
  <si>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</si>
  <si>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</si>
  <si>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</si>
  <si>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</si>
  <si>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</si>
  <si>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</si>
  <si>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</si>
  <si>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</si>
  <si>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</si>
  <si>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</si>
  <si>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</si>
  <si>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</si>
  <si>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</si>
  <si>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</si>
  <si>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</si>
  <si>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</si>
  <si>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</si>
  <si>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</si>
  <si>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</si>
  <si>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</si>
  <si>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</si>
  <si>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</si>
  <si>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</si>
  <si>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</si>
  <si>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</si>
  <si>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</si>
  <si>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</si>
  <si>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</si>
  <si>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</si>
  <si>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</si>
  <si>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</si>
  <si>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</si>
  <si>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</si>
  <si>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</si>
  <si>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</si>
  <si>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</si>
  <si>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</si>
  <si>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</si>
  <si>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</si>
  <si>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</si>
  <si>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</si>
  <si>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</si>
  <si>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</si>
  <si>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</si>
  <si>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</si>
  <si>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</si>
  <si>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</si>
  <si>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</si>
  <si>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</si>
  <si>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</si>
  <si>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</si>
  <si>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</si>
  <si>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</si>
  <si>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</si>
  <si>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</si>
  <si>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</si>
  <si>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</si>
  <si>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</si>
  <si>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</si>
  <si>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</si>
  <si>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</si>
  <si>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</si>
  <si>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</si>
  <si>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</si>
  <si>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</si>
  <si>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</si>
  <si>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</si>
  <si>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</si>
  <si>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</si>
  <si>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</si>
  <si>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</si>
  <si>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</si>
  <si>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</si>
  <si>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</si>
  <si>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</si>
  <si>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</si>
  <si>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</si>
  <si>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</si>
  <si>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</si>
  <si>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</si>
  <si>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</si>
  <si>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</si>
  <si>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</si>
  <si>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</si>
  <si>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</si>
  <si>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</si>
  <si>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</si>
  <si>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</si>
  <si>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</si>
  <si>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</si>
  <si>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</si>
  <si>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</si>
  <si>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</si>
  <si>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</si>
  <si>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</si>
  <si>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</si>
  <si>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</si>
  <si>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</si>
  <si>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</si>
  <si>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</si>
  <si>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</si>
  <si>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</si>
  <si>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</si>
  <si>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</si>
  <si>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</si>
  <si>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</si>
  <si>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</si>
  <si>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</si>
  <si>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</si>
  <si>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</si>
  <si>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</si>
  <si>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</si>
  <si>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</si>
  <si>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</si>
  <si>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</si>
  <si>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</si>
  <si>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</si>
  <si>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</si>
  <si>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</si>
  <si>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</si>
  <si>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</si>
  <si>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</si>
  <si>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</si>
  <si>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</si>
  <si>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</si>
  <si>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</si>
  <si>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</si>
  <si>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</si>
  <si>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</si>
  <si>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</si>
  <si>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</si>
  <si>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</si>
  <si>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</si>
  <si>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</si>
  <si>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</si>
  <si>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</si>
  <si>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</si>
  <si>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</si>
  <si>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</si>
  <si>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</si>
  <si>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</si>
  <si>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</si>
  <si>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</si>
  <si>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</si>
  <si>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</si>
  <si>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</si>
  <si>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</si>
  <si>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</si>
  <si>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</si>
  <si>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</si>
  <si>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</si>
  <si>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</si>
  <si>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</si>
  <si>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</si>
  <si>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</si>
  <si>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</si>
  <si>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</si>
  <si>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</si>
  <si>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</si>
  <si>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</si>
  <si>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</si>
  <si>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</si>
  <si>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</si>
  <si>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</si>
  <si>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</si>
  <si>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</si>
  <si>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</si>
  <si>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</si>
  <si>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</si>
  <si>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</si>
  <si>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</si>
  <si>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</si>
  <si>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</si>
  <si>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</si>
  <si>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</si>
  <si>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</si>
  <si>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</si>
  <si>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</si>
  <si>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</si>
  <si>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</si>
  <si>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</si>
  <si>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</si>
  <si>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</si>
  <si>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</si>
  <si>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</si>
  <si>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</si>
  <si>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</si>
  <si>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</si>
  <si>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</si>
  <si>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</si>
  <si>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</si>
  <si>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</si>
  <si>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</si>
  <si>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</si>
  <si>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</si>
  <si>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</si>
  <si>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</si>
  <si>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</si>
  <si>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</si>
  <si>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</si>
  <si>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</si>
  <si>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</si>
  <si>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</si>
  <si>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</si>
  <si>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</si>
  <si>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</si>
  <si>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</si>
  <si>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</si>
  <si>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</si>
  <si>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</si>
  <si>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</si>
  <si>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</si>
  <si>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</si>
  <si>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</si>
  <si>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</si>
  <si>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</si>
  <si>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</si>
  <si>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</si>
  <si>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</si>
  <si>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</si>
  <si>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</si>
  <si>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</si>
  <si>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</si>
  <si>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</si>
  <si>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</si>
  <si>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</si>
  <si>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</si>
  <si>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</si>
  <si>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</si>
  <si>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</si>
  <si>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</si>
  <si>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</si>
  <si>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</si>
  <si>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</si>
  <si>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</si>
  <si>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</si>
  <si>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</si>
  <si>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</si>
  <si>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</si>
  <si>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</si>
  <si>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</si>
  <si>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</si>
  <si>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</si>
  <si>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</si>
  <si>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</si>
  <si>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</si>
  <si>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</si>
  <si>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</si>
  <si>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</si>
  <si>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</si>
  <si>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</si>
  <si>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</si>
  <si>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</si>
  <si>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</si>
  <si>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</si>
  <si>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</si>
  <si>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</si>
  <si>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</si>
  <si>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</si>
  <si>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</si>
  <si>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</si>
  <si>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</si>
  <si>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</si>
  <si>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</si>
  <si>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</si>
  <si>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</si>
  <si>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</si>
  <si>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</si>
  <si>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</si>
  <si>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</si>
  <si>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</si>
  <si>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</si>
  <si>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</si>
  <si>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</si>
  <si>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</si>
  <si>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</si>
  <si>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</si>
  <si>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</si>
  <si>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</si>
  <si>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</si>
  <si>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</si>
  <si>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</si>
  <si>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</si>
  <si>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</si>
  <si>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</si>
  <si>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</si>
  <si>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</si>
  <si>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</si>
  <si>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</si>
  <si>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</si>
  <si>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</si>
  <si>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</si>
  <si>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</si>
  <si>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</si>
  <si>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</si>
  <si>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</si>
  <si>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</si>
  <si>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</si>
  <si>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</si>
  <si>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</si>
  <si>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</si>
  <si>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</si>
  <si>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</si>
  <si>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</si>
  <si>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</si>
  <si>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</si>
  <si>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</si>
  <si>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</si>
  <si>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</si>
  <si>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</si>
  <si>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</si>
  <si>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</si>
  <si>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</si>
  <si>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</si>
  <si>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</si>
  <si>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</si>
  <si>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</si>
  <si>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</si>
  <si>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</si>
  <si>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</si>
  <si>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</si>
  <si>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</si>
  <si>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</si>
  <si>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</si>
  <si>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</si>
  <si>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</si>
  <si>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</si>
  <si>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</si>
  <si>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</si>
  <si>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</si>
  <si>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</si>
  <si>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</si>
  <si>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</si>
  <si>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</si>
  <si>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</si>
  <si>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</si>
  <si>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</si>
  <si>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</si>
  <si>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</si>
  <si>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</si>
  <si>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</si>
  <si>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</si>
  <si>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</si>
  <si>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</si>
  <si>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</si>
  <si>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</si>
  <si>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</si>
  <si>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</si>
  <si>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</si>
  <si>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</si>
  <si>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</si>
  <si>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</si>
  <si>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</si>
  <si>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</si>
  <si>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</si>
  <si>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</si>
  <si>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</si>
  <si>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</si>
  <si>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</si>
  <si>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</si>
  <si>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</si>
  <si>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</si>
  <si>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</si>
  <si>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</si>
  <si>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</si>
  <si>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</si>
  <si>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</si>
  <si>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</si>
  <si>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</si>
  <si>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</si>
  <si>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</si>
  <si>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</si>
  <si>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</si>
  <si>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</si>
  <si>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</si>
  <si>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</si>
  <si>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</si>
  <si>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</si>
  <si>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</si>
  <si>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</si>
  <si>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</si>
  <si>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</si>
  <si>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</si>
  <si>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</si>
  <si>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</si>
  <si>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</si>
  <si>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</si>
  <si>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</si>
  <si>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</si>
  <si>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</si>
  <si>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</si>
  <si>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</si>
  <si>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</si>
  <si>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</si>
  <si>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</si>
  <si>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</si>
  <si>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</si>
  <si>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</si>
  <si>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</si>
  <si>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</si>
  <si>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</si>
  <si>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</si>
  <si>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</si>
  <si>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</si>
  <si>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</si>
  <si>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</si>
  <si>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</si>
  <si>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</si>
  <si>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</si>
  <si>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</si>
  <si>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</si>
  <si>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</si>
  <si>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</si>
  <si>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</si>
  <si>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</si>
  <si>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</si>
  <si>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</si>
  <si>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</si>
  <si>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</si>
  <si>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</si>
  <si>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</si>
  <si>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</si>
  <si>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</si>
  <si>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</si>
  <si>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</si>
  <si>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</si>
  <si>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</si>
  <si>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</si>
  <si>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</si>
  <si>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</si>
  <si>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</si>
  <si>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</si>
  <si>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</si>
  <si>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</si>
  <si>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</si>
  <si>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</si>
  <si>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</si>
  <si>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</si>
  <si>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</si>
  <si>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</si>
  <si>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</si>
  <si>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</si>
  <si>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</si>
  <si>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</si>
  <si>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</si>
  <si>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</si>
  <si>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</si>
  <si>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</si>
  <si>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</si>
  <si>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</si>
  <si>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</si>
  <si>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</si>
  <si>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</si>
  <si>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</si>
  <si>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</si>
  <si>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</si>
  <si>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</si>
  <si>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</si>
  <si>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</si>
  <si>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</si>
  <si>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</si>
  <si>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</si>
  <si>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</si>
  <si>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</si>
  <si>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</si>
  <si>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</si>
  <si>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</si>
  <si>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</si>
  <si>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</si>
  <si>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</si>
  <si>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</si>
  <si>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</si>
  <si>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</si>
  <si>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</si>
  <si>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</si>
  <si>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</si>
  <si>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</si>
  <si>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</si>
  <si>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</si>
  <si>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</si>
  <si>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</si>
  <si>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</si>
  <si>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</si>
  <si>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</si>
  <si>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</si>
  <si>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</si>
  <si>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</si>
  <si>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</si>
  <si>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</si>
  <si>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</si>
  <si>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</si>
  <si>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</si>
  <si>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</si>
  <si>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</si>
  <si>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</si>
  <si>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</si>
  <si>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</si>
  <si>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</si>
  <si>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</si>
  <si>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</si>
  <si>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</si>
  <si>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</si>
  <si>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</si>
  <si>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</si>
  <si>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</si>
  <si>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</si>
  <si>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</si>
  <si>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</si>
  <si>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</si>
  <si>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</si>
  <si>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</si>
  <si>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</si>
  <si>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</si>
  <si>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</si>
  <si>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</si>
  <si>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</si>
  <si>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</si>
  <si>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</si>
  <si>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</si>
  <si>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</si>
  <si>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</si>
  <si>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</si>
  <si>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</si>
  <si>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</si>
  <si>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</si>
  <si>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</si>
  <si>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</si>
  <si>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</si>
  <si>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</si>
  <si>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</si>
  <si>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</si>
  <si>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</si>
  <si>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</si>
  <si>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</si>
  <si>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</si>
  <si>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</si>
  <si>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</si>
  <si>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</si>
  <si>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</si>
  <si>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</si>
  <si>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</si>
  <si>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</si>
  <si>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</si>
  <si>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</si>
  <si>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</si>
  <si>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</si>
  <si>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</si>
  <si>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</si>
  <si>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</si>
  <si>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</si>
  <si>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</si>
  <si>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</si>
  <si>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</si>
  <si>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</si>
  <si>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</si>
  <si>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</si>
  <si>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</si>
  <si>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</si>
  <si>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</si>
  <si>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</si>
  <si>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</si>
  <si>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</si>
  <si>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</si>
  <si>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</si>
  <si>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</si>
  <si>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</si>
  <si>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</si>
  <si>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</si>
  <si>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</si>
  <si>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</si>
  <si>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</si>
  <si>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</si>
  <si>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</si>
  <si>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</si>
  <si>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</si>
  <si>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</si>
  <si>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</si>
  <si>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</si>
  <si>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</si>
  <si>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</si>
  <si>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</si>
  <si>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</si>
  <si>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</si>
  <si>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</si>
  <si>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</si>
  <si>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</si>
  <si>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</si>
  <si>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</si>
  <si>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</si>
  <si>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</si>
  <si>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</si>
  <si>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</si>
  <si>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</si>
  <si>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</si>
  <si>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</si>
  <si>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</si>
  <si>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</si>
  <si>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</si>
  <si>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</si>
  <si>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</si>
  <si>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</si>
  <si>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</si>
  <si>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</si>
  <si>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</si>
  <si>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</si>
  <si>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</si>
  <si>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</si>
  <si>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</si>
  <si>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</si>
  <si>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</si>
  <si>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</si>
  <si>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</si>
  <si>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</si>
  <si>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</si>
  <si>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</si>
  <si>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</si>
  <si>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</si>
  <si>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</si>
  <si>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</si>
  <si>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</si>
  <si>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</si>
  <si>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</si>
  <si>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</si>
  <si>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</si>
  <si>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</si>
  <si>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</si>
  <si>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</si>
  <si>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</si>
  <si>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</si>
  <si>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</si>
  <si>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</si>
  <si>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</si>
  <si>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</si>
  <si>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</si>
  <si>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</si>
  <si>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</si>
  <si>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</si>
  <si>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</si>
  <si>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</si>
  <si>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</si>
  <si>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</si>
  <si>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</si>
  <si>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</si>
  <si>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</si>
  <si>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</si>
  <si>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</si>
  <si>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</si>
  <si>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</si>
  <si>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</si>
  <si>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</si>
  <si>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</si>
  <si>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</si>
  <si>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</si>
  <si>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</si>
  <si>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</si>
  <si>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</si>
  <si>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</si>
  <si>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</si>
  <si>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</si>
  <si>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</si>
  <si>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</si>
  <si>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</si>
  <si>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</si>
  <si>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</si>
  <si>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</si>
  <si>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</si>
  <si>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</si>
  <si>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</si>
  <si>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</si>
  <si>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</si>
  <si>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</si>
  <si>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</si>
  <si>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</si>
  <si>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</si>
  <si>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</si>
  <si>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</si>
  <si>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</si>
  <si>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</si>
  <si>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</si>
  <si>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</si>
  <si>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</si>
  <si>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</si>
  <si>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</si>
  <si>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</si>
  <si>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</si>
  <si>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</si>
  <si>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</si>
  <si>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</si>
  <si>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</si>
  <si>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</si>
  <si>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</si>
  <si>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</si>
  <si>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</si>
  <si>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</si>
  <si>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</si>
  <si>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</si>
  <si>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</si>
  <si>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</si>
  <si>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</si>
  <si>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</si>
  <si>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</si>
  <si>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</si>
  <si>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</si>
  <si>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</si>
  <si>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</si>
  <si>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</si>
  <si>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</si>
  <si>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</si>
  <si>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</si>
  <si>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</si>
  <si>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</si>
  <si>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</si>
  <si>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</si>
  <si>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</si>
  <si>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</si>
  <si>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</si>
  <si>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</si>
  <si>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</si>
  <si>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</si>
  <si>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</si>
  <si>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</si>
  <si>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</si>
  <si>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</si>
  <si>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</si>
  <si>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</si>
  <si>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</si>
  <si>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</si>
  <si>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</si>
  <si>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</si>
  <si>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</si>
  <si>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</si>
  <si>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</si>
  <si>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</si>
  <si>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</si>
  <si>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</si>
  <si>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</si>
  <si>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</si>
  <si>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</si>
  <si>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</si>
  <si>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</si>
  <si>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</si>
  <si>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</si>
  <si>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</si>
  <si>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</si>
  <si>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</si>
  <si>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</si>
  <si>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</si>
  <si>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</si>
  <si>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</si>
  <si>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</si>
  <si>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</si>
  <si>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</si>
  <si>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</si>
  <si>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</si>
  <si>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</si>
  <si>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</si>
  <si>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</si>
  <si>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</si>
  <si>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</si>
  <si>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</si>
  <si>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</si>
  <si>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</si>
  <si>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</si>
  <si>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</si>
  <si>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</si>
  <si>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</si>
  <si>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</si>
  <si>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</si>
  <si>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</si>
  <si>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</si>
  <si>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</si>
  <si>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</si>
  <si>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</si>
  <si>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</si>
  <si>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</si>
  <si>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</si>
  <si>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</si>
  <si>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</si>
  <si>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</si>
  <si>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</si>
  <si>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</si>
  <si>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</si>
  <si>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</si>
  <si>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</si>
  <si>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</si>
  <si>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</si>
  <si>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</si>
  <si>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</si>
  <si>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</si>
  <si>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</si>
  <si>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</si>
  <si>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</si>
  <si>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</si>
  <si>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</si>
  <si>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</si>
  <si>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</si>
  <si>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</si>
  <si>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</si>
  <si>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</si>
  <si>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</si>
  <si>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</si>
  <si>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</si>
  <si>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</si>
  <si>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</si>
  <si>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</si>
  <si>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</si>
  <si>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</si>
  <si>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</si>
  <si>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</si>
  <si>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</si>
  <si>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</si>
  <si>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</si>
  <si>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</si>
  <si>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</si>
  <si>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</si>
  <si>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</si>
  <si>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</si>
  <si>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</si>
  <si>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</si>
  <si>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</si>
  <si>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</si>
  <si>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</si>
  <si>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</si>
  <si>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</si>
  <si>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</si>
  <si>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</si>
  <si>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</si>
  <si>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</si>
  <si>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</si>
  <si>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</si>
  <si>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</si>
  <si>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</si>
  <si>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</si>
  <si>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</si>
  <si>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</si>
  <si>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</si>
  <si>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</si>
  <si>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</si>
  <si>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</si>
  <si>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</si>
  <si>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</si>
  <si>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</si>
  <si>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</si>
  <si>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</si>
  <si>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</si>
  <si>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</si>
  <si>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</si>
  <si>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</si>
  <si>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</si>
  <si>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</si>
  <si>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</si>
  <si>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</si>
  <si>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</si>
  <si>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</si>
  <si>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</si>
  <si>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</si>
  <si>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</si>
  <si>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</si>
  <si>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</si>
  <si>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</si>
  <si>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</si>
  <si>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</si>
  <si>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</si>
  <si>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</si>
  <si>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</si>
  <si>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</si>
  <si>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</si>
  <si>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</si>
  <si>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</si>
  <si>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</si>
  <si>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</si>
  <si>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</si>
  <si>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</si>
  <si>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</si>
  <si>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</si>
  <si>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</si>
  <si>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</si>
  <si>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</si>
  <si>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</si>
  <si>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</si>
  <si>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</si>
  <si>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</si>
  <si>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</si>
  <si>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</si>
  <si>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</si>
  <si>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</si>
  <si>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</si>
  <si>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</si>
  <si>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</si>
  <si>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</si>
  <si>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</si>
  <si>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</si>
  <si>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</si>
  <si>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</si>
  <si>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</si>
  <si>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</si>
  <si>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</si>
  <si>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</si>
  <si>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</si>
  <si>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</si>
  <si>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</si>
  <si>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</si>
  <si>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</si>
  <si>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</si>
  <si>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</si>
  <si>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</si>
  <si>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</si>
  <si>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</si>
  <si>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</si>
  <si>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</si>
  <si>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</si>
  <si>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</si>
  <si>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</si>
  <si>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</si>
  <si>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</si>
  <si>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</si>
  <si>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</si>
  <si>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</si>
  <si>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</si>
  <si>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</si>
  <si>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</si>
  <si>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</si>
  <si>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</si>
  <si>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</si>
  <si>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</si>
  <si>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</si>
  <si>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</si>
  <si>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</si>
  <si>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</si>
  <si>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</si>
  <si>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</si>
  <si>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</si>
  <si>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</si>
  <si>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</si>
  <si>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</si>
  <si>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</si>
  <si>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</si>
  <si>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</si>
  <si>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</si>
  <si>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</si>
  <si>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</si>
  <si>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</si>
  <si>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</si>
  <si>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</si>
  <si>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</si>
  <si>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</si>
  <si>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</si>
  <si>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</si>
  <si>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</si>
  <si>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</si>
  <si>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</si>
  <si>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</si>
  <si>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</si>
  <si>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</si>
  <si>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</si>
  <si>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</si>
  <si>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</si>
  <si>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</si>
  <si>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</si>
  <si>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</si>
  <si>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</si>
  <si>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</si>
  <si>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</si>
  <si>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</si>
  <si>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</si>
  <si>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</si>
  <si>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</si>
  <si>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</si>
  <si>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</si>
  <si>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</si>
  <si>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</si>
  <si>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</si>
  <si>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</si>
  <si>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</si>
  <si>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</si>
  <si>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</si>
  <si>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</si>
  <si>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</si>
  <si>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</si>
  <si>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</si>
  <si>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</si>
  <si>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</si>
  <si>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</si>
  <si>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</si>
  <si>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</si>
  <si>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</si>
  <si>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</si>
  <si>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</si>
  <si>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</si>
  <si>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</si>
  <si>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</si>
  <si>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</si>
  <si>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</si>
  <si>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</si>
  <si>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</si>
  <si>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</si>
  <si>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</si>
  <si>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</si>
  <si>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</si>
  <si>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</si>
  <si>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</si>
  <si>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</si>
  <si>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</si>
  <si>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</si>
  <si>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</si>
  <si>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</si>
  <si>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</si>
  <si>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</si>
  <si>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</si>
  <si>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</si>
  <si>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</si>
  <si>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</si>
  <si>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</si>
  <si>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</si>
  <si>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</si>
  <si>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</si>
  <si>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</si>
  <si>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</si>
  <si>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</si>
  <si>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</si>
  <si>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</si>
  <si>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</si>
  <si>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</si>
  <si>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</si>
  <si>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</si>
  <si>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</si>
  <si>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</si>
  <si>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</si>
  <si>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</si>
  <si>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</si>
  <si>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</si>
  <si>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</si>
  <si>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</si>
  <si>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</si>
  <si>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</si>
  <si>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</si>
  <si>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</si>
  <si>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</si>
  <si>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</si>
  <si>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</si>
  <si>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</si>
  <si>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</si>
  <si>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</si>
  <si>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</si>
  <si>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</si>
  <si>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</si>
  <si>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</si>
  <si>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</si>
  <si>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</si>
  <si>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</si>
  <si>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</si>
  <si>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</si>
  <si>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</si>
  <si>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</si>
  <si>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</si>
  <si>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</si>
  <si>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</si>
  <si>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</si>
  <si>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</si>
  <si>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</si>
  <si>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</si>
  <si>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</si>
  <si>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</si>
  <si>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</si>
  <si>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</si>
  <si>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</si>
  <si>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</si>
  <si>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</si>
  <si>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</si>
  <si>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</si>
  <si>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</si>
  <si>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</si>
  <si>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</si>
  <si>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</si>
  <si>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</si>
  <si>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</si>
  <si>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</si>
  <si>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</si>
  <si>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</si>
  <si>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</si>
  <si>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</si>
  <si>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</si>
  <si>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</si>
  <si>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</si>
  <si>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</si>
  <si>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</si>
  <si>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</si>
  <si>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</si>
  <si>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</si>
  <si>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</si>
  <si>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</si>
  <si>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</si>
  <si>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</si>
  <si>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</si>
  <si>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</si>
  <si>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</si>
  <si>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</si>
  <si>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</si>
  <si>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</si>
  <si>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</si>
  <si>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</si>
  <si>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</si>
  <si>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</si>
  <si>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</si>
  <si>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</si>
  <si>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</si>
  <si>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</si>
  <si>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</si>
  <si>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</si>
  <si>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</si>
  <si>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</si>
  <si>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</si>
  <si>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</si>
  <si>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</si>
  <si>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</si>
  <si>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</si>
  <si>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</si>
  <si>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</si>
  <si>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</si>
  <si>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</si>
  <si>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</si>
  <si>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</si>
  <si>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</si>
  <si>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</si>
  <si>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</si>
  <si>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</si>
  <si>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</si>
  <si>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</si>
  <si>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</si>
  <si>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</si>
  <si>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</si>
  <si>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</si>
  <si>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</si>
  <si>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</si>
  <si>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</si>
  <si>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</si>
  <si>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</si>
  <si>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</si>
  <si>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</si>
  <si>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</si>
  <si>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</si>
  <si>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</si>
  <si>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</si>
  <si>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</si>
  <si>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</si>
  <si>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</si>
  <si>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</si>
  <si>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</si>
  <si>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</si>
  <si>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</si>
  <si>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</si>
  <si>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</si>
  <si>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</si>
  <si>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</si>
  <si>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</si>
  <si>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</si>
  <si>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</si>
  <si>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</si>
  <si>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</si>
  <si>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</si>
  <si>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</si>
  <si>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</si>
  <si>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</si>
  <si>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</si>
  <si>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</si>
  <si>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</si>
  <si>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</si>
  <si>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</si>
  <si>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</si>
  <si>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</si>
  <si>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</si>
  <si>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</si>
  <si>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</si>
  <si>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</si>
  <si>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</si>
  <si>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</si>
  <si>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</si>
  <si>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</si>
  <si>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</si>
  <si>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</si>
  <si>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</si>
  <si>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</si>
  <si>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</si>
  <si>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</si>
  <si>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</si>
  <si>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</si>
  <si>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</si>
  <si>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</si>
  <si>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</si>
  <si>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</si>
  <si>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</si>
  <si>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</si>
  <si>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</si>
  <si>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</si>
  <si>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</si>
  <si>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</si>
  <si>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</si>
  <si>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</si>
  <si>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</si>
  <si>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</si>
  <si>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</si>
  <si>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</si>
  <si>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</si>
  <si>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</si>
  <si>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</si>
  <si>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</si>
  <si>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</si>
  <si>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</si>
  <si>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</si>
  <si>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</si>
  <si>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</si>
  <si>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</si>
  <si>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</si>
  <si>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</si>
  <si>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</si>
  <si>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</si>
  <si>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</si>
  <si>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</si>
  <si>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</si>
  <si>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</si>
  <si>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</si>
  <si>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</si>
  <si>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</si>
  <si>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</si>
  <si>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</si>
  <si>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</si>
  <si>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</si>
  <si>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</si>
  <si>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</si>
  <si>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</si>
  <si>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</si>
  <si>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</si>
  <si>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</si>
  <si>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</si>
  <si>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</si>
  <si>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</si>
  <si>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</si>
  <si>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</si>
  <si>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</si>
  <si>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</si>
  <si>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</si>
  <si>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</si>
  <si>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</si>
  <si>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</si>
  <si>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</si>
  <si>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</si>
  <si>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</si>
  <si>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</si>
  <si>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</si>
  <si>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</si>
  <si>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</si>
  <si>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</si>
  <si>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</si>
  <si>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</si>
  <si>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</si>
  <si>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</si>
  <si>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</si>
  <si>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</si>
  <si>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</si>
  <si>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</si>
  <si>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</si>
  <si>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</si>
  <si>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</si>
  <si>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</si>
  <si>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</si>
  <si>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</si>
  <si>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</si>
  <si>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</si>
  <si>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</si>
  <si>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</si>
  <si>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</si>
  <si>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</si>
  <si>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</si>
  <si>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</si>
  <si>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</si>
  <si>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</si>
  <si>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</si>
  <si>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</si>
  <si>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</si>
  <si>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</si>
  <si>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</si>
  <si>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</si>
  <si>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</si>
  <si>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</si>
  <si>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</si>
  <si>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</si>
  <si>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</si>
  <si>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</si>
  <si>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</si>
  <si>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</si>
  <si>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</si>
  <si>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</si>
  <si>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</si>
  <si>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</si>
  <si>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</si>
  <si>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</si>
  <si>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</si>
  <si>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</si>
  <si>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</si>
  <si>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</si>
  <si>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</si>
  <si>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</si>
  <si>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</si>
  <si>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</si>
  <si>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</si>
  <si>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</si>
  <si>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</si>
  <si>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</si>
  <si>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</si>
  <si>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</si>
  <si>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</si>
  <si>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</si>
  <si>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</si>
  <si>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</si>
  <si>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</si>
  <si>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</si>
  <si>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</si>
  <si>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</si>
  <si>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</si>
  <si>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</si>
  <si>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</si>
  <si>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</si>
  <si>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</si>
  <si>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</si>
  <si>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</si>
  <si>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</si>
  <si>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</si>
  <si>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</si>
  <si>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</si>
  <si>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</si>
  <si>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</si>
  <si>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</si>
  <si>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</si>
  <si>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</si>
  <si>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</si>
  <si>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</si>
  <si>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</si>
  <si>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</si>
  <si>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</si>
  <si>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</si>
  <si>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</si>
  <si>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</si>
  <si>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</si>
  <si>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</si>
  <si>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</si>
  <si>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</si>
  <si>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</si>
  <si>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</si>
  <si>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</si>
  <si>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</si>
  <si>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</si>
  <si>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</si>
  <si>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</si>
  <si>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</si>
  <si>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</si>
  <si>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</si>
  <si>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</si>
  <si>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</si>
  <si>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</si>
  <si>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</si>
  <si>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</si>
  <si>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</si>
  <si>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</si>
  <si>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</si>
  <si>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</si>
  <si>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</si>
  <si>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</si>
  <si>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</si>
  <si>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</si>
  <si>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</si>
  <si>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</si>
  <si>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</si>
  <si>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</si>
  <si>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</si>
  <si>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</si>
  <si>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</si>
  <si>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</si>
  <si>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</si>
  <si>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</si>
  <si>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</si>
  <si>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</si>
  <si>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</si>
  <si>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</si>
  <si>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</si>
  <si>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</si>
  <si>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</si>
  <si>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</si>
  <si>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</si>
  <si>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</si>
  <si>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</si>
  <si>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</si>
  <si>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</si>
  <si>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</si>
  <si>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</si>
  <si>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</si>
  <si>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</si>
  <si>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</si>
  <si>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</si>
  <si>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</si>
  <si>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</si>
  <si>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</si>
  <si>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</si>
  <si>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</si>
  <si>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</si>
  <si>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</si>
  <si>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</si>
  <si>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</si>
  <si>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</si>
  <si>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</si>
  <si>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</si>
  <si>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</si>
  <si>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</si>
  <si>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</si>
  <si>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</si>
  <si>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</si>
  <si>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</si>
  <si>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</si>
  <si>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</si>
  <si>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</si>
  <si>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</si>
  <si>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</si>
  <si>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</si>
  <si>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</si>
  <si>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</si>
  <si>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</si>
  <si>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</si>
  <si>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</si>
  <si>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</si>
  <si>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</si>
  <si>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</si>
  <si>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</si>
  <si>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</si>
  <si>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</si>
  <si>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</si>
  <si>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</si>
  <si>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</si>
  <si>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</si>
  <si>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</si>
  <si>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</si>
  <si>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</si>
  <si>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</si>
  <si>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</si>
  <si>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</si>
  <si>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</si>
  <si>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</si>
  <si>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</si>
  <si>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</si>
  <si>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</si>
  <si>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</si>
  <si>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</si>
  <si>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</si>
  <si>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</si>
  <si>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</si>
  <si>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</si>
  <si>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</si>
  <si>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</si>
  <si>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</si>
  <si>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</si>
  <si>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</si>
  <si>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</si>
  <si>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</si>
  <si>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</si>
  <si>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</si>
  <si>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</si>
  <si>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</si>
  <si>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</si>
  <si>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</si>
  <si>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</si>
  <si>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</si>
  <si>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</si>
  <si>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</si>
  <si>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</si>
  <si>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</si>
  <si>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</si>
  <si>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</si>
  <si>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</si>
  <si>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</si>
  <si>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</si>
  <si>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</si>
  <si>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</si>
  <si>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</si>
  <si>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</si>
  <si>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</si>
  <si>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</si>
  <si>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</si>
  <si>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</si>
  <si>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</si>
  <si>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</si>
  <si>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</si>
  <si>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</si>
  <si>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</si>
  <si>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</si>
  <si>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</si>
  <si>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</si>
  <si>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</si>
  <si>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</si>
  <si>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</si>
  <si>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</si>
  <si>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</si>
  <si>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</si>
  <si>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</si>
  <si>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</si>
  <si>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</si>
  <si>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</si>
  <si>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</si>
  <si>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</si>
  <si>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</si>
  <si>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</si>
  <si>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</si>
  <si>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</si>
  <si>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</si>
  <si>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</si>
  <si>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</si>
  <si>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</si>
  <si>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</si>
  <si>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</si>
  <si>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</si>
  <si>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</si>
  <si>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</si>
  <si>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</si>
  <si>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</si>
  <si>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</si>
  <si>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</si>
  <si>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</si>
  <si>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</si>
  <si>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</si>
  <si>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</si>
  <si>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</si>
  <si>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</si>
  <si>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</si>
  <si>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</si>
  <si>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</si>
  <si>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</si>
  <si>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</si>
  <si>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</si>
  <si>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</si>
  <si>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</si>
  <si>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</si>
  <si>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</si>
  <si>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</si>
  <si>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</si>
  <si>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</si>
  <si>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</si>
  <si>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</si>
  <si>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</si>
  <si>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</si>
  <si>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</si>
  <si>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</si>
  <si>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</si>
  <si>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</si>
  <si>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</si>
  <si>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</si>
  <si>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</si>
  <si>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</si>
  <si>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</si>
  <si>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</si>
  <si>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</si>
  <si>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</si>
  <si>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</si>
  <si>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</si>
  <si>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</si>
  <si>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</si>
  <si>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</si>
  <si>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</si>
  <si>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</si>
  <si>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</si>
  <si>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</si>
  <si>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</si>
  <si>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</si>
  <si>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</si>
  <si>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</si>
  <si>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</si>
  <si>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</si>
  <si>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</si>
  <si>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</si>
  <si>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</si>
  <si>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</si>
  <si>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</si>
  <si>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</si>
  <si>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</si>
  <si>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</si>
  <si>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</si>
  <si>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</si>
  <si>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</si>
  <si>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</si>
  <si>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</si>
  <si>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</si>
  <si>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</si>
  <si>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</si>
  <si>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</si>
  <si>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</si>
  <si>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</si>
  <si>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</si>
  <si>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</si>
  <si>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</si>
  <si>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</si>
  <si>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</si>
  <si>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</si>
  <si>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</si>
  <si>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</si>
  <si>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</si>
  <si>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</si>
  <si>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</si>
  <si>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</si>
  <si>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</si>
  <si>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</si>
  <si>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</si>
  <si>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</si>
  <si>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</si>
  <si>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</si>
  <si>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</si>
  <si>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</si>
  <si>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</si>
  <si>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</si>
  <si>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</si>
  <si>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</si>
  <si>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</si>
  <si>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</si>
  <si>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</si>
  <si>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</si>
  <si>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</si>
  <si>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</si>
  <si>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</si>
  <si>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</si>
  <si>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</si>
  <si>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</si>
  <si>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</si>
  <si>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</si>
  <si>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</si>
  <si>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</si>
  <si>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</si>
  <si>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</si>
  <si>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</si>
  <si>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</si>
  <si>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</si>
  <si>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</si>
  <si>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</si>
  <si>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</si>
  <si>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</si>
  <si>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</si>
  <si>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</si>
  <si>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</si>
  <si>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</si>
  <si>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</si>
  <si>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</si>
  <si>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</si>
  <si>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</si>
  <si>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</si>
  <si>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</si>
  <si>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</si>
  <si>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</si>
  <si>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</si>
  <si>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</si>
  <si>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</si>
  <si>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</si>
  <si>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</si>
  <si>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</si>
  <si>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</si>
  <si>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</si>
  <si>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</si>
  <si>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</si>
  <si>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</si>
  <si>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</si>
  <si>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</si>
  <si>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</si>
  <si>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</si>
  <si>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</si>
  <si>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</si>
  <si>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</si>
  <si>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</si>
  <si>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</si>
  <si>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</si>
  <si>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</si>
  <si>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</si>
  <si>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</si>
  <si>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</si>
  <si>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</si>
  <si>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</si>
  <si>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</si>
  <si>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</si>
  <si>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</si>
  <si>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</si>
  <si>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</si>
  <si>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</si>
  <si>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</si>
  <si>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</si>
  <si>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</si>
  <si>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</si>
  <si>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</si>
  <si>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</si>
  <si>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</si>
  <si>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</si>
  <si>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</si>
  <si>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</si>
  <si>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</si>
  <si>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</si>
  <si>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</si>
  <si>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</si>
  <si>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</si>
  <si>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</si>
  <si>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</si>
  <si>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</si>
  <si>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</si>
  <si>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</si>
  <si>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</si>
  <si>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</si>
  <si>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</si>
  <si>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</si>
  <si>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</si>
  <si>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</si>
  <si>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</si>
  <si>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</si>
  <si>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</si>
  <si>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</si>
  <si>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</si>
  <si>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</si>
  <si>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</si>
  <si>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</si>
  <si>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</si>
  <si>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</si>
  <si>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</si>
  <si>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</si>
  <si>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</si>
  <si>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</si>
  <si>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</si>
  <si>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</si>
  <si>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</si>
  <si>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</si>
  <si>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</si>
  <si>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</si>
  <si>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</si>
  <si>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</si>
  <si>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</si>
  <si>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</si>
  <si>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</si>
  <si>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</si>
  <si>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</si>
  <si>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</si>
  <si>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</si>
  <si>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</si>
  <si>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</si>
  <si>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</si>
  <si>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</si>
  <si>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</si>
  <si>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</si>
  <si>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</si>
  <si>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</si>
  <si>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</si>
  <si>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</si>
  <si>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</si>
  <si>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</si>
  <si>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</si>
  <si>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</si>
  <si>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</si>
  <si>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</si>
  <si>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</si>
  <si>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</si>
  <si>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</si>
  <si>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</si>
  <si>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</si>
  <si>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</si>
  <si>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</si>
  <si>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</si>
  <si>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</si>
  <si>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</si>
  <si>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</si>
  <si>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</si>
  <si>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</si>
  <si>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</si>
  <si>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</si>
  <si>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</si>
  <si>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</si>
  <si>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</si>
  <si>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</si>
  <si>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</si>
  <si>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</si>
  <si>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</si>
  <si>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</si>
  <si>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</si>
  <si>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</si>
  <si>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</si>
  <si>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</si>
  <si>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</si>
  <si>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</si>
  <si>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</si>
  <si>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</si>
  <si>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</si>
  <si>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</si>
  <si>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</si>
  <si>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</si>
  <si>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</si>
  <si>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</si>
  <si>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</si>
  <si>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</si>
  <si>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</si>
  <si>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</si>
  <si>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</si>
  <si>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</si>
  <si>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</si>
  <si>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</si>
  <si>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</si>
  <si>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</si>
  <si>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</si>
  <si>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</si>
  <si>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</si>
  <si>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</si>
  <si>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</si>
  <si>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</si>
  <si>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</si>
  <si>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</si>
  <si>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</si>
  <si>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</si>
  <si>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</si>
  <si>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</si>
  <si>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</si>
  <si>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</si>
  <si>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</si>
  <si>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</si>
  <si>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</si>
  <si>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</si>
  <si>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</si>
  <si>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</si>
  <si>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</si>
  <si>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</si>
  <si>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</si>
  <si>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</si>
  <si>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</si>
  <si>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</si>
  <si>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</si>
  <si>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</si>
  <si>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</si>
  <si>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</si>
  <si>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</si>
  <si>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</si>
  <si>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</si>
  <si>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</si>
  <si>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</si>
  <si>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</si>
  <si>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</si>
  <si>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</si>
  <si>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</si>
  <si>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</si>
  <si>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</si>
  <si>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</si>
  <si>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</si>
  <si>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</si>
  <si>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</si>
  <si>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</si>
  <si>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</si>
  <si>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</si>
  <si>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</si>
  <si>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</si>
  <si>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</si>
  <si>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</si>
  <si>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</si>
  <si>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</si>
  <si>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</si>
  <si>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</si>
  <si>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</si>
  <si>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</si>
  <si>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</si>
  <si>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</si>
  <si>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</si>
  <si>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</si>
  <si>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</si>
  <si>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</si>
  <si>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</si>
  <si>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</si>
  <si>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</si>
  <si>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</si>
  <si>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</si>
  <si>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</si>
  <si>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</si>
  <si>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</si>
  <si>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</si>
  <si>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</si>
  <si>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</si>
  <si>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</si>
  <si>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</si>
  <si>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</si>
  <si>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</si>
  <si>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</si>
  <si>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</si>
  <si>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</si>
  <si>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</si>
  <si>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</si>
  <si>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</si>
  <si>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</si>
  <si>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</si>
  <si>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</si>
  <si>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</si>
  <si>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</si>
  <si>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</si>
  <si>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</si>
  <si>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</si>
  <si>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</si>
  <si>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</si>
  <si>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</si>
  <si>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</si>
  <si>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</si>
  <si>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</si>
  <si>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</si>
  <si>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</si>
  <si>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</si>
  <si>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</si>
  <si>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</si>
  <si>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</si>
  <si>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</si>
  <si>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</si>
  <si>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</si>
  <si>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</si>
  <si>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</si>
  <si>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</si>
  <si>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</si>
  <si>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</si>
  <si>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</si>
  <si>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</si>
  <si>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</si>
  <si>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</si>
  <si>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</si>
  <si>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</si>
  <si>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</si>
  <si>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</si>
  <si>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</si>
  <si>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</si>
  <si>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</si>
  <si>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</si>
  <si>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</si>
  <si>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</si>
  <si>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</si>
  <si>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</si>
  <si>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</si>
  <si>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</si>
  <si>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</si>
  <si>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</si>
  <si>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</si>
  <si>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</si>
  <si>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</si>
  <si>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</si>
  <si>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</si>
  <si>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</si>
  <si>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</si>
  <si>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</si>
  <si>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</si>
  <si>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</si>
  <si>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</si>
  <si>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</si>
  <si>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</si>
  <si>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</si>
  <si>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</si>
  <si>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</si>
  <si>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</si>
  <si>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</si>
  <si>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</si>
  <si>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</si>
  <si>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</si>
  <si>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</si>
  <si>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</si>
  <si>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</si>
  <si>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</si>
  <si>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</si>
  <si>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</si>
  <si>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</si>
  <si>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</si>
  <si>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</si>
  <si>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</si>
  <si>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</si>
  <si>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</si>
  <si>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</si>
  <si>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</si>
  <si>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</si>
  <si>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</si>
  <si>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</si>
  <si>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</si>
  <si>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</si>
  <si>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</si>
  <si>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</si>
  <si>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</si>
  <si>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</si>
  <si>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</si>
  <si>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</si>
  <si>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</si>
  <si>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</si>
  <si>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</si>
  <si>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</si>
  <si>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</si>
  <si>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</si>
  <si>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</si>
  <si>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</si>
  <si>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</si>
  <si>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</si>
  <si>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</si>
  <si>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</si>
  <si>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</si>
  <si>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</si>
  <si>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</si>
  <si>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</si>
  <si>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</si>
  <si>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</si>
  <si>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</si>
  <si>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</si>
  <si>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</si>
  <si>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</si>
  <si>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</si>
  <si>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</si>
  <si>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</si>
  <si>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</si>
  <si>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</si>
  <si>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</si>
  <si>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</si>
  <si>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</si>
  <si>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</si>
  <si>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</si>
  <si>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</si>
  <si>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</si>
  <si>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</si>
  <si>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</si>
  <si>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</si>
  <si>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</si>
  <si>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</si>
  <si>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</si>
  <si>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</si>
  <si>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</si>
  <si>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</si>
  <si>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</si>
  <si>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</si>
  <si>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</si>
  <si>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</si>
  <si>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</si>
  <si>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</si>
  <si>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</si>
  <si>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</si>
  <si>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</si>
  <si>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</si>
  <si>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</si>
  <si>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</si>
  <si>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</si>
  <si>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</si>
  <si>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</si>
  <si>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</si>
  <si>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</si>
  <si>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</si>
  <si>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</si>
  <si>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</si>
  <si>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</si>
  <si>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</si>
  <si>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</si>
  <si>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</si>
  <si>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</si>
  <si>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</si>
  <si>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</si>
  <si>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</si>
  <si>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</si>
  <si>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</si>
  <si>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</si>
  <si>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</si>
  <si>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</si>
  <si>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</si>
  <si>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</si>
  <si>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</si>
  <si>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</si>
  <si>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</si>
  <si>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</si>
  <si>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</si>
  <si>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</si>
  <si>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</si>
  <si>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</si>
  <si>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</si>
  <si>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</si>
  <si>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</si>
  <si>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</si>
  <si>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</si>
  <si>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</si>
  <si>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</si>
  <si>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</si>
  <si>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</si>
  <si>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</si>
  <si>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</si>
  <si>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</si>
  <si>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</si>
  <si>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</si>
  <si>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</si>
  <si>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</si>
  <si>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</si>
  <si>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</si>
  <si>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</si>
  <si>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</si>
  <si>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</si>
  <si>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</si>
  <si>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</si>
  <si>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</si>
  <si>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</si>
  <si>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</si>
  <si>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</si>
  <si>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</si>
  <si>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</si>
  <si>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</si>
  <si>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</si>
  <si>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</si>
  <si>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</si>
  <si>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</si>
  <si>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</si>
  <si>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</si>
  <si>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</si>
  <si>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</si>
  <si>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</si>
  <si>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</si>
  <si>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</si>
  <si>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</si>
  <si>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</si>
  <si>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</si>
  <si>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</si>
  <si>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</si>
  <si>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</si>
  <si>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</si>
  <si>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</si>
  <si>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</si>
  <si>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</si>
  <si>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</si>
  <si>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</si>
  <si>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</si>
  <si>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</si>
  <si>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</si>
  <si>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</si>
  <si>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</si>
  <si>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</si>
  <si>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</si>
  <si>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</si>
  <si>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</si>
  <si>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</si>
  <si>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</si>
  <si>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</si>
  <si>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</si>
  <si>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</si>
  <si>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</si>
  <si>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</si>
  <si>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</si>
  <si>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</si>
  <si>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</si>
  <si>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</si>
  <si>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</si>
  <si>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</si>
  <si>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</si>
  <si>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</si>
  <si>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</si>
  <si>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</si>
  <si>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</si>
  <si>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</si>
  <si>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</si>
  <si>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</si>
  <si>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</si>
  <si>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</si>
  <si>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</si>
  <si>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</si>
  <si>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</si>
  <si>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</si>
  <si>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</si>
  <si>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</si>
  <si>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</si>
  <si>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</si>
  <si>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</si>
  <si>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</si>
  <si>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</si>
  <si>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</si>
  <si>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</si>
  <si>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</si>
  <si>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</si>
  <si>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</si>
  <si>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</si>
  <si>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</si>
  <si>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</si>
  <si>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</si>
  <si>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</si>
  <si>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</si>
  <si>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</si>
  <si>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</si>
  <si>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</si>
  <si>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</si>
  <si>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</si>
  <si>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</si>
  <si>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</si>
  <si>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</si>
  <si>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</si>
  <si>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</si>
  <si>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</si>
  <si>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</si>
  <si>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</si>
  <si>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</si>
  <si>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</si>
  <si>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</si>
  <si>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</si>
  <si>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</si>
  <si>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</si>
  <si>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</si>
  <si>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</si>
  <si>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</si>
  <si>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</si>
  <si>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</si>
  <si>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</si>
  <si>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</si>
  <si>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</si>
  <si>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</si>
  <si>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</si>
  <si>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</si>
  <si>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</si>
  <si>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</si>
  <si>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</si>
  <si>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</si>
  <si>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</si>
  <si>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</si>
  <si>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</si>
  <si>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</si>
  <si>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</si>
  <si>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</si>
  <si>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</si>
  <si>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</si>
  <si>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</si>
  <si>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</si>
  <si>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</si>
  <si>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</si>
  <si>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</si>
  <si>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</si>
  <si>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</si>
  <si>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</si>
  <si>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</si>
  <si>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</si>
  <si>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</si>
  <si>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</si>
  <si>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</si>
  <si>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</si>
  <si>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</si>
  <si>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</si>
  <si>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</si>
  <si>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</si>
  <si>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</si>
  <si>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</si>
  <si>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</si>
  <si>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</si>
  <si>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</si>
  <si>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</si>
  <si>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</si>
  <si>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</si>
  <si>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</si>
  <si>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</si>
  <si>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</si>
  <si>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</si>
  <si>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</si>
  <si>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</si>
  <si>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</si>
  <si>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</si>
  <si>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</si>
  <si>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</si>
  <si>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</si>
  <si>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</si>
  <si>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</si>
  <si>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</si>
  <si>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</si>
  <si>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</si>
  <si>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</si>
  <si>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</si>
  <si>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</si>
  <si>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</si>
  <si>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</si>
  <si>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</si>
  <si>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</si>
  <si>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</si>
  <si>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</si>
  <si>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</si>
  <si>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</si>
  <si>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</si>
  <si>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</si>
  <si>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</si>
  <si>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</si>
  <si>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</si>
  <si>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</si>
  <si>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</si>
  <si>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</si>
  <si>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</si>
  <si>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</si>
  <si>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</si>
  <si>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</si>
  <si>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</si>
  <si>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</si>
  <si>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</si>
  <si>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</si>
  <si>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</si>
  <si>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</si>
  <si>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</si>
  <si>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</si>
  <si>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</si>
  <si>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</si>
  <si>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</si>
  <si>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</si>
  <si>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</si>
  <si>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</si>
  <si>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</si>
  <si>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</si>
  <si>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</si>
  <si>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</si>
  <si>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</si>
  <si>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</si>
  <si>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</si>
  <si>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</si>
  <si>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</si>
  <si>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</si>
  <si>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</si>
  <si>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</si>
  <si>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</si>
  <si>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</si>
  <si>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</si>
  <si>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</si>
  <si>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</si>
  <si>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</si>
  <si>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</si>
  <si>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</si>
  <si>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</si>
  <si>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</si>
  <si>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</si>
  <si>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</si>
  <si>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</si>
  <si>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</si>
  <si>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</si>
  <si>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</si>
  <si>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</si>
  <si>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</si>
  <si>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</si>
  <si>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</si>
  <si>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</si>
  <si>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</si>
  <si>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</si>
  <si>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</si>
  <si>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</si>
  <si>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</si>
  <si>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</si>
  <si>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</si>
  <si>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</si>
  <si>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</si>
  <si>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</si>
  <si>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</si>
  <si>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</si>
  <si>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</si>
  <si>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</si>
  <si>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</si>
  <si>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</si>
  <si>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</si>
  <si>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</si>
  <si>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</si>
  <si>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</si>
  <si>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</si>
  <si>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</si>
  <si>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</si>
  <si>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</si>
  <si>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</si>
  <si>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</si>
  <si>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</si>
  <si>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</si>
  <si>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</si>
  <si>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</si>
  <si>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</si>
  <si>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</si>
  <si>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</si>
  <si>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</si>
  <si>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</si>
  <si>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</si>
  <si>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</si>
  <si>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</si>
  <si>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</si>
  <si>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</si>
  <si>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</si>
  <si>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</si>
  <si>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</si>
  <si>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</si>
  <si>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</si>
  <si>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</si>
  <si>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</si>
  <si>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</si>
  <si>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</si>
  <si>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</si>
  <si>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</si>
  <si>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</si>
  <si>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</si>
  <si>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</si>
  <si>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</si>
  <si>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</si>
  <si>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</si>
  <si>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</si>
  <si>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</si>
  <si>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</si>
  <si>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</si>
  <si>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</si>
  <si>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</si>
  <si>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</si>
  <si>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</si>
  <si>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</si>
  <si>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</si>
  <si>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</si>
  <si>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</si>
  <si>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</si>
  <si>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</si>
  <si>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</si>
  <si>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</si>
  <si>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</si>
  <si>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</si>
  <si>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</si>
  <si>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</si>
  <si>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</si>
  <si>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</si>
  <si>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</si>
  <si>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</si>
  <si>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</si>
  <si>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</si>
  <si>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</si>
  <si>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</si>
  <si>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</si>
  <si>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</si>
  <si>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</si>
  <si>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</si>
  <si>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</si>
  <si>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</si>
  <si>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</si>
  <si>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</si>
  <si>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</si>
  <si>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</si>
  <si>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</si>
  <si>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</si>
  <si>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</si>
  <si>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</si>
  <si>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</si>
  <si>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</si>
  <si>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</si>
  <si>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</si>
  <si>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</si>
  <si>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</si>
  <si>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</si>
  <si>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</si>
  <si>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</si>
  <si>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</si>
  <si>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</si>
  <si>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</si>
  <si>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</si>
  <si>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</si>
  <si>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</si>
  <si>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</si>
  <si>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</si>
  <si>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</si>
  <si>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</si>
  <si>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</si>
  <si>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</si>
  <si>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</si>
  <si>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</si>
  <si>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</si>
  <si>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</si>
  <si>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</si>
  <si>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</si>
  <si>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</si>
  <si>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</si>
  <si>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</si>
  <si>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</si>
  <si>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</si>
  <si>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</si>
  <si>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</si>
  <si>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</si>
  <si>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</si>
  <si>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</si>
  <si>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</si>
  <si>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</si>
  <si>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</si>
  <si>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</si>
  <si>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</si>
  <si>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</si>
  <si>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</si>
  <si>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</si>
  <si>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</si>
  <si>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</si>
  <si>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</si>
  <si>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</si>
  <si>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</si>
  <si>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</si>
  <si>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</si>
  <si>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</si>
  <si>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</si>
  <si>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</si>
  <si>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</si>
  <si>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</si>
  <si>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</si>
  <si>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</si>
  <si>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</si>
  <si>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</si>
  <si>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</si>
  <si>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</si>
  <si>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</si>
  <si>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</si>
  <si>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</si>
  <si>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</si>
  <si>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</si>
  <si>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</si>
  <si>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</si>
  <si>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</si>
  <si>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</si>
  <si>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</si>
  <si>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</si>
  <si>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</si>
  <si>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</si>
  <si>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</si>
  <si>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</si>
  <si>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</si>
  <si>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</si>
  <si>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</si>
  <si>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</si>
  <si>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</si>
  <si>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</si>
  <si>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</si>
  <si>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</si>
  <si>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</si>
  <si>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</si>
  <si>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</si>
  <si>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</si>
  <si>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</si>
  <si>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</si>
  <si>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</si>
  <si>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</si>
  <si>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</si>
  <si>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</si>
  <si>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</si>
  <si>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</si>
  <si>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</si>
  <si>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</si>
  <si>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</si>
  <si>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</si>
  <si>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</si>
  <si>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</si>
  <si>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</si>
  <si>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</si>
  <si>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</si>
  <si>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</si>
  <si>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</si>
  <si>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</si>
  <si>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</si>
  <si>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</si>
  <si>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</si>
  <si>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</si>
  <si>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</si>
  <si>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</si>
  <si>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</si>
  <si>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</si>
  <si>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</si>
  <si>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</si>
  <si>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</si>
  <si>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</si>
  <si>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</si>
  <si>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</si>
  <si>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</si>
  <si>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</si>
  <si>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</si>
  <si>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</si>
  <si>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</si>
  <si>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</si>
  <si>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</si>
  <si>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</si>
  <si>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</si>
  <si>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</si>
  <si>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</si>
  <si>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</si>
  <si>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</si>
  <si>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</si>
  <si>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</si>
  <si>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</si>
  <si>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</si>
  <si>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</si>
  <si>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</si>
  <si>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</si>
  <si>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</si>
  <si>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</si>
  <si>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</si>
  <si>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</si>
  <si>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</si>
  <si>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</si>
  <si>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</si>
  <si>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</si>
  <si>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</si>
  <si>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</si>
  <si>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</si>
  <si>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</si>
  <si>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</si>
  <si>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</si>
  <si>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</si>
  <si>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</si>
  <si>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</si>
  <si>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</si>
  <si>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</si>
  <si>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</si>
  <si>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</si>
  <si>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</si>
  <si>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</si>
  <si>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</si>
  <si>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</si>
  <si>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</si>
  <si>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</si>
  <si>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</si>
  <si>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</si>
  <si>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</si>
  <si>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</si>
  <si>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</si>
  <si>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</si>
  <si>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</si>
  <si>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</si>
  <si>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</si>
  <si>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</si>
  <si>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</si>
  <si>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</si>
  <si>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</si>
  <si>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</si>
  <si>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</si>
  <si>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</si>
  <si>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</si>
  <si>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</si>
  <si>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</si>
  <si>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</si>
  <si>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</si>
  <si>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</si>
  <si>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</si>
  <si>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</si>
  <si>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</si>
  <si>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</si>
  <si>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</si>
  <si>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</si>
  <si>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</si>
  <si>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</si>
  <si>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</si>
  <si>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</si>
  <si>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</si>
  <si>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</si>
  <si>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</si>
  <si>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</si>
  <si>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</si>
  <si>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</si>
  <si>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</si>
  <si>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</si>
  <si>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</si>
  <si>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</si>
  <si>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</si>
  <si>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</si>
  <si>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</si>
  <si>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</si>
  <si>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</si>
  <si>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</si>
  <si>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</si>
  <si>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</si>
  <si>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</si>
  <si>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</si>
  <si>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</si>
  <si>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</si>
  <si>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</si>
  <si>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</si>
  <si>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</si>
  <si>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</si>
  <si>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</si>
  <si>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</si>
  <si>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</si>
  <si>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</si>
  <si>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</si>
  <si>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</si>
  <si>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</si>
  <si>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</si>
  <si>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</si>
  <si>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</si>
  <si>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</si>
  <si>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</si>
  <si>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</si>
  <si>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</si>
  <si>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</si>
  <si>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</si>
  <si>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</si>
  <si>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</si>
  <si>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</si>
  <si>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</si>
  <si>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</si>
  <si>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</si>
  <si>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</si>
  <si>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</si>
  <si>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</si>
  <si>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</si>
  <si>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</si>
  <si>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</si>
  <si>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</si>
  <si>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</si>
  <si>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</si>
  <si>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</si>
  <si>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</si>
  <si>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</si>
  <si>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</si>
  <si>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</si>
  <si>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</si>
  <si>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</si>
  <si>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</si>
  <si>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</si>
  <si>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</si>
  <si>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</si>
  <si>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</si>
  <si>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</si>
  <si>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</si>
  <si>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</si>
  <si>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</si>
  <si>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</si>
  <si>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</si>
  <si>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</si>
  <si>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</si>
  <si>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</si>
  <si>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</si>
  <si>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</si>
  <si>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</si>
  <si>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</si>
  <si>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</si>
  <si>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</si>
  <si>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</si>
  <si>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</si>
  <si>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</si>
  <si>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</si>
  <si>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</si>
  <si>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</si>
  <si>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</si>
  <si>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</si>
  <si>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</si>
  <si>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</si>
  <si>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</si>
  <si>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</si>
  <si>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</si>
  <si>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</si>
  <si>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</si>
  <si>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</si>
  <si>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</si>
  <si>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</si>
  <si>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</si>
  <si>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</si>
  <si>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</si>
  <si>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</si>
  <si>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</si>
  <si>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</si>
  <si>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</si>
  <si>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</si>
  <si>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</si>
  <si>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</si>
  <si>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</si>
  <si>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</si>
  <si>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</si>
  <si>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</si>
  <si>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</si>
  <si>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</si>
  <si>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</si>
  <si>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</si>
  <si>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</si>
  <si>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</si>
  <si>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</si>
  <si>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</si>
  <si>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</si>
  <si>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</si>
  <si>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</si>
  <si>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</si>
  <si>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</si>
  <si>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</si>
  <si>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</si>
  <si>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</si>
  <si>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</si>
  <si>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</si>
  <si>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</si>
  <si>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</si>
  <si>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</si>
  <si>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</si>
  <si>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</si>
  <si>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</si>
  <si>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</si>
  <si>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</si>
  <si>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</si>
  <si>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</si>
  <si>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</si>
  <si>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</si>
  <si>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</si>
  <si>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</si>
  <si>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</si>
  <si>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</si>
  <si>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</si>
  <si>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</si>
  <si>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</si>
  <si>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</si>
  <si>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</si>
  <si>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</si>
  <si>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</si>
  <si>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</si>
  <si>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</si>
  <si>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</si>
  <si>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</si>
  <si>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</si>
  <si>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</si>
  <si>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</si>
  <si>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</si>
  <si>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</si>
  <si>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</si>
  <si>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</si>
  <si>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</si>
  <si>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</si>
  <si>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</si>
  <si>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</si>
  <si>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</si>
  <si>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</si>
  <si>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</si>
  <si>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</si>
  <si>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</si>
  <si>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</si>
  <si>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</si>
  <si>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</si>
  <si>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</si>
  <si>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</si>
  <si>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</si>
  <si>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</si>
  <si>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</si>
  <si>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</si>
  <si>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</si>
  <si>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</si>
  <si>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</si>
  <si>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</si>
  <si>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</si>
  <si>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</si>
  <si>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</si>
  <si>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</si>
  <si>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</si>
  <si>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</si>
  <si>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</si>
  <si>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</si>
  <si>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</si>
  <si>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</si>
  <si>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</si>
  <si>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</si>
  <si>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</si>
  <si>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</si>
  <si>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</si>
  <si>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</si>
  <si>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</si>
  <si>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</si>
  <si>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</si>
  <si>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</si>
  <si>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</si>
  <si>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</si>
  <si>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</si>
  <si>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</si>
  <si>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</si>
  <si>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</si>
  <si>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</si>
  <si>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</si>
  <si>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</si>
  <si>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</si>
  <si>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</si>
  <si>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</si>
  <si>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</si>
  <si>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</si>
  <si>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</si>
  <si>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</si>
  <si>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</si>
  <si>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</si>
  <si>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</si>
  <si>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</si>
  <si>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</si>
  <si>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</si>
  <si>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</si>
  <si>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</si>
  <si>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</si>
  <si>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</si>
  <si>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</si>
  <si>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</si>
  <si>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</si>
  <si>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</si>
  <si>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</si>
  <si>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</si>
  <si>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</si>
  <si>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</si>
  <si>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</si>
  <si>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</si>
  <si>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</si>
  <si>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</si>
  <si>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</si>
  <si>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</si>
  <si>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</si>
  <si>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</si>
  <si>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</si>
  <si>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</si>
  <si>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</si>
  <si>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</si>
  <si>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</si>
  <si>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</si>
  <si>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</si>
  <si>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</si>
  <si>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</si>
  <si>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</si>
  <si>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</si>
  <si>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</si>
  <si>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</si>
  <si>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</si>
  <si>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</si>
  <si>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</si>
  <si>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</si>
  <si>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</si>
  <si>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</si>
  <si>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</si>
  <si>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</si>
  <si>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</si>
  <si>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</si>
  <si>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</si>
  <si>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</si>
  <si>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</si>
  <si>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</si>
  <si>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</si>
  <si>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</si>
  <si>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</si>
  <si>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</si>
  <si>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</si>
  <si>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</si>
  <si>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</si>
  <si>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</si>
  <si>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</si>
  <si>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</si>
  <si>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</si>
  <si>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</si>
  <si>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</si>
  <si>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</si>
  <si>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</si>
  <si>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</si>
  <si>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</si>
  <si>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</si>
  <si>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</si>
  <si>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</si>
  <si>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</si>
  <si>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</si>
  <si>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</si>
  <si>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</si>
  <si>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</si>
  <si>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</si>
  <si>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</si>
  <si>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</si>
  <si>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</si>
  <si>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</si>
  <si>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</si>
  <si>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</si>
  <si>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</si>
  <si>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</si>
  <si>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</si>
  <si>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</si>
  <si>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</si>
  <si>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</si>
  <si>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</si>
  <si>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</si>
  <si>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</si>
  <si>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</si>
  <si>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</si>
  <si>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</si>
  <si>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</si>
  <si>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</si>
  <si>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</si>
  <si>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</si>
  <si>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</si>
  <si>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</si>
  <si>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</si>
  <si>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</si>
  <si>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</si>
  <si>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</si>
  <si>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</si>
  <si>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</si>
  <si>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</si>
  <si>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</si>
  <si>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</si>
  <si>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</si>
  <si>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</si>
  <si>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</si>
  <si>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</si>
  <si>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</si>
  <si>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</si>
  <si>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</si>
  <si>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</si>
  <si>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</si>
  <si>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</si>
  <si>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</si>
  <si>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</si>
  <si>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</si>
  <si>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</si>
  <si>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</si>
  <si>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</si>
  <si>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</si>
  <si>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</si>
  <si>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</si>
  <si>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</si>
  <si>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</si>
  <si>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</si>
  <si>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</si>
  <si>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</si>
  <si>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</si>
  <si>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</si>
  <si>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</si>
  <si>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</si>
  <si>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</si>
  <si>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</si>
  <si>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</si>
  <si>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</si>
  <si>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</si>
  <si>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</si>
  <si>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</si>
  <si>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</si>
  <si>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</si>
  <si>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</si>
  <si>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</si>
  <si>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</si>
  <si>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</si>
  <si>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</si>
  <si>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</si>
  <si>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</si>
  <si>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</si>
  <si>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</si>
  <si>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</si>
  <si>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</si>
  <si>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</si>
  <si>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</si>
  <si>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</si>
  <si>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</si>
  <si>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</si>
  <si>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</si>
  <si>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</si>
  <si>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</si>
  <si>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</si>
  <si>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</si>
  <si>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</si>
  <si>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</si>
  <si>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</si>
  <si>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</si>
  <si>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</si>
  <si>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</si>
  <si>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</si>
  <si>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</si>
  <si>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</si>
  <si>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</si>
  <si>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</si>
  <si>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</si>
  <si>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</si>
  <si>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</si>
  <si>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</si>
  <si>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</si>
  <si>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</si>
  <si>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</si>
  <si>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</si>
  <si>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</si>
  <si>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</si>
  <si>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</si>
  <si>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</si>
  <si>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</si>
  <si>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</si>
  <si>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</si>
  <si>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</si>
  <si>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</si>
  <si>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</si>
  <si>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</si>
  <si>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</si>
  <si>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</si>
  <si>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</si>
  <si>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</si>
  <si>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</si>
  <si>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</si>
  <si>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</si>
  <si>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</si>
  <si>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</si>
  <si>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</si>
  <si>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</si>
  <si>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</si>
  <si>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</si>
  <si>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</si>
  <si>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</si>
  <si>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</si>
  <si>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</si>
  <si>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</si>
  <si>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</si>
  <si>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</si>
  <si>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</si>
  <si>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</si>
  <si>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</si>
  <si>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</si>
  <si>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</si>
  <si>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</si>
  <si>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</si>
  <si>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</si>
  <si>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</si>
  <si>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</si>
  <si>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</si>
  <si>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</si>
  <si>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</si>
  <si>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</si>
  <si>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</si>
  <si>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</si>
  <si>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</si>
  <si>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</si>
  <si>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</si>
  <si>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</si>
  <si>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</si>
  <si>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</si>
  <si>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</si>
  <si>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</si>
  <si>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</si>
  <si>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</si>
  <si>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</si>
  <si>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</si>
  <si>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</si>
  <si>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</si>
  <si>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</si>
  <si>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</si>
  <si>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</si>
  <si>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</si>
  <si>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</si>
  <si>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</si>
  <si>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</si>
  <si>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</si>
  <si>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</si>
  <si>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</si>
  <si>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</si>
  <si>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</si>
  <si>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</si>
  <si>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</si>
  <si>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</si>
  <si>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</si>
  <si>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</si>
  <si>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</si>
  <si>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</si>
  <si>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</si>
  <si>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</si>
  <si>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</si>
  <si>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</si>
  <si>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</si>
  <si>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</si>
  <si>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</si>
  <si>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</si>
  <si>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</si>
  <si>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</si>
  <si>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</si>
  <si>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</si>
  <si>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</si>
  <si>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</si>
  <si>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</si>
  <si>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</si>
  <si>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</si>
  <si>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</si>
  <si>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</si>
  <si>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</si>
  <si>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</si>
  <si>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</si>
  <si>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</si>
  <si>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</si>
  <si>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</si>
  <si>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</si>
  <si>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</si>
  <si>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</si>
  <si>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</si>
  <si>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</si>
  <si>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</si>
  <si>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</si>
  <si>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</si>
  <si>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</si>
  <si>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</si>
  <si>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</si>
  <si>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</si>
  <si>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</si>
  <si>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</si>
  <si>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</si>
  <si>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</si>
  <si>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</si>
  <si>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</si>
  <si>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</si>
  <si>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</si>
  <si>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</si>
  <si>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</si>
  <si>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</si>
  <si>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</si>
  <si>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</si>
  <si>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</si>
  <si>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</si>
  <si>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</si>
  <si>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</si>
  <si>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</si>
  <si>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</si>
  <si>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</si>
  <si>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</si>
  <si>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</si>
  <si>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</si>
  <si>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</si>
  <si>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</si>
  <si>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</si>
  <si>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</si>
  <si>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</si>
  <si>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</si>
  <si>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</si>
  <si>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</si>
  <si>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</si>
  <si>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</si>
  <si>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</si>
  <si>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</si>
  <si>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</si>
  <si>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</si>
  <si>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</si>
  <si>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</si>
  <si>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</si>
  <si>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</si>
  <si>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</si>
  <si>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</si>
  <si>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</si>
  <si>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</si>
  <si>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</si>
  <si>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</si>
  <si>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</si>
  <si>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</si>
  <si>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</si>
  <si>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</si>
  <si>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</si>
  <si>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</si>
  <si>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</si>
  <si>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</si>
  <si>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</si>
  <si>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</si>
  <si>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</si>
  <si>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</si>
  <si>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</si>
  <si>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</si>
  <si>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</si>
  <si>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</si>
  <si>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</si>
  <si>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</si>
  <si>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</si>
  <si>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</si>
  <si>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</si>
  <si>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</si>
  <si>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</si>
  <si>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</si>
  <si>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</si>
  <si>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</si>
  <si>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</si>
  <si>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</si>
  <si>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</si>
  <si>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</si>
  <si>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</si>
  <si>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</si>
  <si>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</si>
  <si>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</si>
  <si>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</si>
  <si>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</si>
  <si>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</si>
  <si>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</si>
  <si>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</si>
  <si>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</si>
  <si>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</si>
  <si>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</si>
  <si>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</si>
  <si>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</si>
  <si>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</si>
  <si>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</si>
  <si>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</si>
  <si>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</si>
  <si>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</si>
  <si>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</si>
  <si>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</si>
  <si>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</si>
  <si>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</si>
  <si>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</si>
  <si>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</si>
  <si>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</si>
  <si>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</si>
  <si>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</si>
  <si>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</si>
  <si>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</si>
  <si>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</si>
  <si>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</si>
  <si>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</si>
  <si>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</si>
  <si>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</si>
  <si>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</si>
  <si>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</si>
  <si>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</si>
  <si>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</si>
  <si>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</si>
  <si>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</si>
  <si>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</si>
  <si>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</si>
  <si>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</si>
  <si>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</si>
  <si>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</si>
  <si>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</si>
  <si>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</si>
  <si>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</si>
  <si>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</si>
  <si>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</si>
  <si>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</si>
  <si>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</si>
  <si>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</si>
  <si>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</si>
  <si>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</si>
  <si>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</si>
  <si>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</si>
  <si>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</si>
  <si>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</si>
  <si>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</si>
  <si>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</si>
  <si>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</si>
  <si>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</si>
  <si>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</si>
  <si>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</si>
  <si>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</si>
  <si>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</si>
  <si>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</si>
  <si>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</si>
  <si>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</si>
  <si>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</si>
  <si>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</si>
  <si>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</si>
  <si>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</si>
  <si>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</si>
  <si>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</si>
  <si>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</si>
  <si>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</si>
  <si>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</si>
  <si>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</si>
  <si>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</si>
  <si>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</si>
  <si>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</si>
  <si>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</si>
  <si>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</si>
  <si>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</si>
  <si>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</si>
  <si>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</si>
  <si>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</si>
  <si>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</si>
  <si>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</si>
  <si>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</si>
  <si>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</si>
  <si>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</si>
  <si>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</si>
  <si>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</si>
  <si>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</si>
  <si>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</si>
  <si>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</si>
  <si>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</si>
  <si>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</si>
  <si>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</si>
  <si>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</si>
  <si>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</si>
  <si>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</si>
  <si>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</si>
  <si>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</si>
  <si>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</si>
  <si>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</si>
  <si>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</si>
  <si>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</si>
  <si>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</si>
  <si>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</si>
  <si>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</si>
  <si>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</si>
  <si>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</si>
  <si>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</si>
  <si>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</si>
  <si>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</si>
  <si>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</si>
  <si>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</si>
  <si>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</si>
  <si>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</si>
  <si>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</si>
  <si>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</si>
  <si>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</si>
  <si>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</si>
  <si>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</si>
  <si>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</si>
  <si>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</si>
  <si>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</si>
  <si>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</si>
  <si>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</si>
  <si>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</si>
  <si>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</si>
  <si>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</si>
  <si>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</si>
  <si>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</si>
  <si>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</si>
  <si>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</si>
  <si>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</si>
  <si>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</si>
  <si>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</si>
  <si>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</si>
  <si>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</si>
  <si>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</si>
  <si>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</si>
  <si>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</si>
  <si>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</si>
  <si>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</si>
  <si>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</si>
  <si>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</si>
  <si>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</si>
  <si>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</si>
  <si>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</si>
  <si>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</si>
  <si>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</si>
  <si>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</si>
  <si>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</si>
  <si>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</si>
  <si>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</si>
  <si>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</si>
  <si>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</si>
  <si>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</si>
  <si>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</si>
  <si>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</si>
  <si>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</si>
  <si>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</si>
  <si>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</si>
  <si>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</si>
  <si>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</si>
  <si>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</si>
  <si>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</si>
  <si>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</si>
  <si>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</si>
  <si>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</si>
  <si>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</si>
  <si>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</si>
  <si>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</si>
  <si>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</si>
  <si>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</si>
  <si>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</si>
  <si>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</si>
  <si>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</si>
  <si>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</si>
  <si>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</si>
  <si>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</si>
  <si>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</si>
  <si>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</si>
  <si>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</si>
  <si>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</si>
  <si>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</si>
  <si>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</si>
  <si>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</si>
  <si>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</si>
  <si>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</si>
  <si>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</si>
  <si>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</si>
  <si>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</si>
  <si>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</si>
  <si>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</si>
  <si>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</si>
  <si>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</si>
  <si>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</si>
  <si>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</si>
  <si>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</si>
  <si>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</si>
  <si>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</si>
  <si>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</si>
  <si>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</si>
  <si>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</si>
  <si>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</si>
  <si>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</si>
  <si>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</si>
  <si>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</si>
  <si>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</si>
  <si>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</si>
  <si>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</si>
  <si>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</si>
  <si>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</si>
  <si>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</si>
  <si>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</si>
  <si>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</si>
  <si>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</si>
  <si>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</si>
  <si>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</si>
  <si>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</si>
  <si>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</si>
  <si>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</si>
  <si>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</si>
  <si>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</si>
  <si>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</si>
  <si>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</si>
  <si>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</si>
  <si>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</si>
  <si>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</si>
  <si>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</si>
  <si>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</si>
  <si>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</si>
  <si>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</si>
  <si>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</si>
  <si>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</si>
  <si>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</si>
  <si>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</si>
  <si>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</si>
  <si>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</si>
  <si>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</si>
  <si>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</si>
  <si>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</si>
  <si>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</si>
  <si>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</si>
  <si>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</si>
  <si>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</si>
  <si>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</si>
  <si>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</si>
  <si>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</si>
  <si>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</si>
  <si>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</si>
  <si>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</si>
  <si>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</si>
  <si>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</si>
  <si>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</si>
  <si>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</si>
  <si>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</si>
  <si>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</si>
  <si>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</si>
  <si>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</si>
  <si>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</si>
  <si>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</si>
  <si>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</si>
  <si>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</si>
  <si>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</si>
  <si>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</si>
  <si>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</si>
  <si>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</si>
  <si>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</si>
  <si>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</si>
  <si>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</si>
  <si>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</si>
  <si>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</si>
  <si>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</si>
  <si>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</si>
  <si>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</si>
  <si>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</si>
  <si>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</si>
  <si>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</si>
  <si>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</si>
  <si>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</si>
  <si>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</si>
  <si>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</si>
  <si>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</si>
  <si>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</si>
  <si>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</si>
  <si>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</si>
  <si>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</si>
  <si>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</si>
  <si>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</si>
  <si>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</si>
  <si>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</si>
  <si>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</si>
  <si>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</si>
  <si>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</si>
  <si>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</si>
  <si>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</si>
  <si>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</si>
  <si>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</si>
  <si>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</si>
  <si>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</si>
  <si>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</si>
  <si>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</si>
  <si>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</si>
  <si>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</si>
  <si>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</si>
  <si>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</si>
  <si>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</si>
  <si>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</si>
  <si>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</si>
  <si>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</si>
  <si>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</si>
  <si>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</si>
  <si>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</si>
  <si>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</si>
  <si>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</si>
  <si>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</si>
  <si>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</si>
  <si>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</si>
  <si>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</si>
  <si>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</si>
  <si>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</si>
  <si>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</si>
  <si>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</si>
  <si>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</si>
  <si>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</si>
  <si>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</si>
  <si>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</si>
  <si>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</si>
  <si>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</si>
  <si>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</si>
  <si>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</si>
  <si>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</si>
  <si>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</si>
  <si>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</si>
  <si>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</si>
  <si>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</si>
  <si>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</si>
  <si>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</si>
  <si>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</si>
  <si>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</si>
  <si>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</si>
  <si>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</si>
  <si>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</si>
  <si>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</si>
  <si>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</si>
  <si>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</si>
  <si>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</si>
  <si>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</si>
  <si>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</si>
  <si>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</si>
  <si>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</si>
  <si>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</si>
  <si>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</si>
  <si>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</si>
  <si>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</si>
  <si>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</si>
  <si>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</si>
  <si>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</si>
  <si>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</si>
  <si>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</si>
  <si>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</si>
  <si>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</si>
  <si>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</si>
  <si>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</si>
  <si>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</si>
  <si>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</si>
  <si>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</si>
  <si>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</si>
  <si>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</si>
  <si>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</si>
  <si>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</si>
  <si>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</si>
  <si>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</si>
  <si>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</si>
  <si>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</si>
  <si>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</si>
  <si>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</si>
  <si>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</si>
  <si>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</si>
  <si>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</si>
  <si>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</si>
  <si>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</si>
  <si>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</si>
  <si>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</si>
  <si>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</si>
  <si>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</si>
  <si>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</si>
  <si>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</si>
  <si>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</si>
  <si>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</si>
  <si>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</si>
  <si>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</si>
  <si>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</si>
  <si>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</si>
  <si>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</si>
  <si>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</si>
  <si>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</si>
  <si>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</si>
  <si>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</si>
  <si>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</si>
  <si>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</si>
  <si>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</si>
  <si>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</si>
  <si>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</si>
  <si>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</si>
  <si>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</si>
  <si>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</si>
  <si>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</si>
  <si>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</si>
  <si>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</si>
  <si>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</si>
  <si>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</si>
  <si>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</si>
  <si>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</si>
  <si>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</si>
  <si>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</si>
  <si>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</si>
  <si>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</si>
  <si>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</si>
  <si>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</si>
  <si>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</si>
  <si>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</si>
  <si>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</si>
  <si>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</si>
  <si>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</si>
  <si>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</si>
  <si>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</si>
  <si>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</si>
  <si>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</si>
  <si>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</si>
  <si>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</si>
  <si>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</si>
  <si>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</si>
  <si>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</si>
  <si>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</si>
  <si>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</si>
  <si>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</si>
  <si>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</si>
  <si>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</si>
  <si>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</si>
  <si>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</si>
  <si>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</si>
  <si>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</si>
  <si>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</si>
  <si>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</si>
  <si>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</si>
  <si>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</si>
  <si>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</si>
  <si>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</si>
  <si>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</si>
  <si>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</si>
  <si>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</si>
  <si>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</si>
  <si>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</si>
  <si>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</si>
  <si>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</si>
  <si>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</si>
  <si>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</si>
  <si>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</si>
  <si>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</si>
  <si>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</si>
  <si>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</si>
  <si>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</si>
  <si>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</si>
  <si>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</si>
  <si>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</si>
  <si>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</si>
  <si>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</si>
  <si>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</si>
  <si>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</si>
  <si>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</si>
  <si>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</si>
  <si>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</si>
  <si>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</si>
  <si>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</si>
  <si>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</si>
  <si>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</si>
  <si>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</si>
  <si>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</si>
  <si>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</si>
  <si>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</si>
  <si>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</si>
  <si>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</si>
  <si>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</si>
  <si>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</si>
  <si>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</si>
  <si>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</si>
  <si>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</si>
  <si>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</si>
  <si>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</si>
  <si>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</si>
  <si>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</si>
  <si>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</si>
  <si>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</si>
  <si>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</si>
  <si>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</si>
  <si>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</si>
  <si>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</si>
  <si>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</si>
  <si>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</si>
  <si>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</si>
  <si>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</si>
  <si>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</si>
  <si>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</si>
  <si>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</si>
  <si>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</si>
  <si>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</si>
  <si>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</si>
  <si>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</si>
  <si>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</si>
  <si>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</si>
  <si>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</si>
  <si>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</si>
  <si>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</si>
  <si>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</si>
  <si>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</si>
  <si>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</si>
  <si>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</si>
  <si>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</si>
  <si>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</si>
  <si>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</si>
  <si>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</si>
  <si>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</si>
  <si>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</si>
  <si>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</si>
  <si>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</si>
  <si>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</si>
  <si>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</si>
  <si>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</si>
  <si>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</si>
  <si>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</si>
  <si>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</si>
  <si>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</si>
  <si>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</si>
  <si>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</si>
  <si>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</si>
  <si>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</si>
  <si>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</si>
  <si>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</si>
  <si>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</si>
  <si>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</si>
  <si>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</si>
  <si>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</si>
  <si>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</si>
  <si>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</si>
  <si>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</si>
  <si>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</si>
  <si>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</si>
  <si>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</si>
  <si>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</si>
  <si>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</si>
  <si>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</si>
  <si>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</si>
  <si>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</si>
  <si>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</si>
  <si>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</si>
  <si>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</si>
  <si>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</si>
  <si>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</si>
  <si>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</si>
  <si>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</si>
  <si>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</si>
  <si>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</si>
  <si>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</si>
  <si>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</si>
  <si>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</si>
  <si>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</si>
  <si>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</si>
  <si>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</si>
  <si>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</si>
  <si>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</si>
  <si>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</si>
  <si>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</si>
  <si>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</si>
  <si>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</si>
  <si>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</si>
  <si>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</si>
  <si>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</si>
  <si>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</si>
  <si>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</si>
  <si>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</si>
  <si>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</si>
  <si>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</si>
  <si>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</si>
  <si>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</si>
  <si>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</si>
  <si>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</si>
  <si>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</si>
  <si>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</si>
  <si>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</si>
  <si>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</si>
  <si>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</si>
  <si>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</si>
  <si>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</si>
  <si>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</si>
  <si>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</si>
  <si>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</si>
  <si>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</si>
  <si>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</si>
  <si>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</si>
  <si>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</si>
  <si>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</si>
  <si>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</si>
  <si>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</si>
  <si>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</si>
  <si>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</si>
  <si>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</si>
  <si>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</si>
  <si>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</si>
  <si>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</si>
  <si>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</si>
  <si>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</si>
  <si>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</si>
  <si>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</si>
  <si>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</si>
  <si>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</si>
  <si>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</si>
  <si>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</si>
  <si>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</si>
  <si>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</si>
  <si>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</si>
  <si>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</si>
  <si>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</si>
  <si>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</si>
  <si>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</si>
  <si>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</si>
  <si>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</si>
  <si>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</si>
  <si>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</si>
  <si>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</si>
  <si>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</si>
  <si>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</si>
  <si>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</si>
  <si>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</si>
  <si>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</si>
  <si>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</si>
  <si>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</si>
  <si>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</si>
  <si>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</si>
  <si>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</si>
  <si>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</si>
  <si>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</si>
  <si>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</si>
  <si>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</si>
  <si>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</si>
  <si>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</si>
  <si>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</si>
  <si>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</si>
  <si>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</si>
  <si>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</si>
  <si>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</si>
  <si>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</si>
  <si>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</si>
  <si>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</si>
  <si>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</si>
  <si>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</si>
  <si>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</si>
  <si>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</si>
  <si>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</si>
  <si>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</si>
  <si>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</si>
  <si>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</si>
  <si>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</si>
  <si>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</si>
  <si>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</si>
  <si>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</si>
  <si>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</si>
  <si>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</si>
  <si>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</si>
  <si>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</si>
  <si>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</si>
  <si>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</si>
  <si>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</si>
  <si>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</si>
  <si>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</si>
  <si>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</si>
  <si>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</si>
  <si>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</si>
  <si>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</si>
  <si>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</si>
  <si>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</si>
  <si>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</si>
  <si>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</si>
  <si>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</si>
  <si>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</si>
  <si>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</si>
  <si>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</si>
  <si>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</si>
  <si>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</si>
  <si>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</si>
  <si>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</si>
  <si>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</si>
  <si>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</si>
  <si>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</si>
  <si>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</si>
  <si>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</si>
  <si>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</si>
  <si>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</si>
  <si>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</si>
  <si>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</si>
  <si>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</si>
  <si>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</si>
  <si>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</si>
  <si>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</si>
  <si>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</si>
  <si>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</si>
  <si>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</si>
  <si>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</si>
  <si>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</si>
  <si>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</si>
  <si>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</si>
  <si>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</si>
  <si>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</si>
  <si>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</si>
  <si>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</si>
  <si>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</si>
  <si>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</si>
  <si>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</si>
  <si>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</si>
  <si>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</si>
  <si>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</si>
  <si>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</si>
  <si>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</si>
  <si>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</si>
  <si>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</si>
  <si>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</si>
  <si>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</si>
  <si>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</si>
  <si>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</si>
  <si>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</si>
  <si>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</si>
  <si>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</si>
  <si>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</si>
  <si>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</si>
  <si>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</si>
  <si>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</si>
  <si>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</si>
  <si>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</si>
  <si>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</si>
  <si>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</si>
  <si>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</si>
  <si>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</si>
  <si>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</si>
  <si>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</si>
  <si>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</si>
  <si>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</si>
  <si>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</si>
  <si>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</si>
  <si>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</si>
  <si>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</si>
  <si>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</si>
  <si>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</si>
  <si>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</si>
  <si>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</si>
  <si>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</si>
  <si>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</si>
  <si>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</si>
  <si>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</si>
  <si>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</si>
  <si>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</si>
  <si>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</si>
  <si>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</si>
  <si>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</si>
  <si>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</si>
  <si>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</si>
  <si>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</si>
  <si>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</si>
  <si>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</si>
  <si>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</si>
  <si>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</si>
  <si>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</si>
  <si>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</si>
  <si>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</si>
  <si>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</si>
  <si>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</si>
  <si>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</si>
  <si>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</si>
  <si>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</si>
  <si>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</si>
  <si>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</si>
  <si>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</si>
  <si>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</si>
  <si>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</si>
  <si>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</si>
  <si>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</si>
  <si>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</si>
  <si>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</si>
  <si>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</si>
  <si>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</si>
  <si>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</si>
  <si>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</si>
  <si>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</si>
  <si>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</si>
  <si>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</si>
  <si>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</si>
  <si>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</si>
  <si>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</si>
  <si>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</si>
  <si>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</si>
  <si>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</si>
  <si>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</si>
  <si>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</si>
  <si>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</si>
  <si>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</si>
  <si>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</si>
  <si>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</si>
  <si>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</si>
  <si>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</si>
  <si>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</si>
  <si>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</si>
  <si>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</si>
  <si>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</si>
  <si>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</si>
  <si>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</si>
  <si>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</si>
  <si>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</si>
  <si>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</si>
  <si>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</si>
  <si>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</si>
  <si>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</si>
  <si>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</si>
  <si>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</si>
  <si>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</si>
  <si>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</si>
  <si>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</si>
  <si>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</si>
  <si>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</si>
  <si>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</si>
  <si>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</si>
  <si>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</si>
  <si>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</si>
  <si>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</si>
  <si>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</si>
  <si>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</si>
  <si>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</si>
  <si>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</si>
  <si>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</si>
  <si>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</si>
  <si>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</si>
  <si>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</si>
  <si>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</si>
  <si>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</si>
  <si>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</si>
  <si>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</si>
  <si>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</si>
  <si>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</si>
  <si>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</si>
  <si>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</si>
  <si>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</si>
  <si>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</si>
  <si>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</si>
  <si>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</si>
  <si>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</si>
  <si>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</si>
  <si>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</si>
  <si>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</si>
  <si>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</si>
  <si>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</si>
  <si>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</si>
  <si>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</si>
  <si>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</si>
  <si>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</si>
  <si>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</si>
  <si>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</si>
  <si>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</si>
  <si>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</si>
  <si>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</si>
  <si>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</si>
  <si>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</si>
  <si>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</si>
  <si>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</si>
  <si>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</si>
  <si>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</si>
  <si>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</si>
  <si>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</si>
  <si>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</si>
  <si>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</si>
  <si>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</si>
  <si>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</si>
  <si>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</si>
  <si>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</si>
  <si>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</si>
  <si>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</si>
  <si>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</si>
  <si>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</si>
  <si>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</si>
  <si>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</si>
  <si>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</si>
  <si>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</si>
  <si>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</si>
  <si>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</si>
  <si>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</si>
  <si>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</si>
  <si>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</si>
  <si>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</si>
  <si>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</si>
  <si>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</si>
  <si>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</si>
  <si>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</si>
  <si>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</si>
  <si>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</si>
  <si>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</si>
  <si>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</si>
  <si>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</si>
  <si>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</si>
  <si>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</si>
  <si>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</si>
  <si>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</si>
  <si>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</si>
  <si>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</si>
  <si>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</si>
  <si>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</si>
  <si>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</si>
  <si>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</si>
  <si>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</si>
  <si>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</si>
  <si>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</si>
  <si>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</si>
  <si>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</si>
  <si>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</si>
  <si>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</si>
  <si>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</si>
  <si>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</si>
  <si>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</si>
  <si>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</si>
  <si>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</si>
  <si>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</si>
  <si>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</si>
  <si>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</si>
  <si>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</si>
  <si>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</si>
  <si>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</si>
  <si>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</si>
  <si>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</si>
  <si>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</si>
  <si>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</si>
  <si>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</si>
  <si>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</si>
  <si>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</si>
  <si>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</si>
  <si>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</si>
  <si>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</si>
  <si>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</si>
  <si>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</si>
  <si>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</si>
  <si>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</si>
  <si>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</si>
  <si>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</si>
  <si>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</si>
  <si>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</si>
  <si>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</si>
  <si>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</si>
  <si>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</si>
  <si>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</si>
  <si>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</si>
  <si>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</si>
  <si>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</si>
  <si>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</si>
  <si>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</si>
  <si>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</si>
  <si>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</si>
  <si>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</si>
  <si>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</si>
  <si>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</si>
  <si>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</si>
  <si>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</si>
  <si>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</si>
  <si>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</si>
  <si>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</si>
  <si>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</si>
  <si>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</si>
  <si>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</si>
  <si>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</si>
  <si>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</si>
  <si>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</si>
  <si>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</si>
  <si>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</si>
  <si>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</si>
  <si>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</si>
  <si>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</si>
  <si>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</si>
  <si>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</si>
  <si>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</si>
  <si>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</si>
  <si>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</si>
  <si>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</si>
  <si>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</si>
  <si>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</si>
  <si>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</si>
  <si>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</si>
  <si>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</si>
  <si>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</si>
  <si>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</si>
  <si>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</si>
  <si>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</si>
  <si>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</si>
  <si>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</si>
  <si>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</si>
  <si>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</si>
  <si>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</si>
  <si>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</si>
  <si>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</si>
  <si>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</si>
  <si>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</si>
  <si>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</si>
  <si>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</si>
  <si>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</si>
  <si>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</si>
  <si>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</si>
  <si>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</si>
  <si>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</si>
  <si>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</si>
  <si>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</si>
  <si>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</si>
  <si>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</si>
  <si>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</si>
  <si>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</si>
  <si>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</si>
  <si>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</si>
  <si>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</si>
  <si>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</si>
  <si>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</si>
  <si>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</si>
  <si>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</si>
  <si>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</si>
  <si>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</si>
  <si>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</si>
  <si>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</si>
  <si>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</si>
  <si>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</si>
  <si>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</si>
  <si>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</si>
  <si>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</si>
  <si>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</si>
  <si>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</si>
  <si>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</si>
  <si>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</si>
  <si>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</si>
  <si>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</si>
  <si>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</si>
  <si>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</si>
  <si>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</si>
  <si>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</si>
  <si>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</si>
  <si>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</si>
  <si>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</si>
  <si>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</si>
  <si>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</si>
  <si>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</si>
  <si>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</si>
  <si>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</si>
  <si>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</si>
  <si>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</si>
  <si>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</si>
  <si>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</si>
  <si>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</si>
  <si>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</si>
  <si>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</si>
  <si>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</si>
  <si>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</si>
  <si>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</si>
  <si>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</si>
  <si>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</si>
  <si>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</si>
  <si>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</si>
  <si>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</si>
  <si>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</si>
  <si>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</si>
  <si>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</si>
  <si>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</si>
  <si>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</si>
  <si>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</si>
  <si>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</si>
  <si>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</si>
  <si>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</si>
  <si>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</si>
  <si>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</si>
  <si>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</si>
  <si>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</si>
  <si>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</si>
  <si>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</si>
  <si>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</si>
  <si>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</si>
  <si>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</si>
  <si>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</si>
  <si>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</si>
  <si>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</si>
  <si>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</si>
  <si>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</si>
  <si>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</si>
  <si>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</si>
  <si>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</si>
  <si>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</si>
  <si>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</si>
  <si>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</si>
  <si>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</si>
  <si>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</si>
  <si>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</si>
  <si>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</si>
  <si>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</si>
  <si>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</si>
  <si>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</si>
  <si>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</si>
  <si>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</si>
  <si>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</si>
  <si>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</si>
  <si>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</si>
  <si>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</si>
  <si>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</si>
  <si>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</si>
  <si>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</si>
  <si>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</si>
  <si>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</si>
  <si>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</si>
  <si>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</si>
  <si>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</si>
  <si>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</si>
  <si>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</si>
  <si>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</si>
  <si>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</si>
  <si>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</si>
  <si>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</si>
  <si>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</si>
  <si>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</si>
  <si>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</si>
  <si>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</si>
  <si>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</si>
  <si>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</si>
  <si>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</si>
  <si>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</si>
  <si>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</si>
  <si>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</si>
  <si>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</si>
  <si>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</si>
  <si>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</si>
  <si>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</si>
  <si>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</si>
  <si>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</si>
  <si>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</si>
  <si>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</si>
  <si>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</si>
  <si>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</si>
  <si>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</si>
  <si>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</si>
  <si>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</si>
  <si>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</si>
  <si>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</si>
  <si>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</si>
  <si>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</si>
  <si>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</si>
  <si>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</si>
  <si>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</si>
  <si>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</si>
  <si>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</si>
  <si>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</si>
  <si>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</si>
  <si>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</si>
  <si>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</si>
  <si>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</si>
  <si>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</si>
  <si>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</si>
  <si>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</si>
  <si>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</si>
  <si>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</si>
  <si>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</si>
  <si>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</si>
  <si>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</si>
  <si>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</si>
  <si>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</si>
  <si>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</si>
  <si>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</si>
  <si>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</si>
  <si>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</si>
  <si>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</si>
  <si>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</si>
  <si>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</si>
  <si>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</si>
  <si>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</si>
  <si>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</si>
  <si>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</si>
  <si>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</si>
  <si>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</si>
  <si>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</si>
  <si>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</si>
  <si>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</si>
  <si>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</si>
  <si>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</si>
  <si>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</si>
  <si>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</si>
  <si>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</si>
  <si>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</si>
  <si>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</si>
  <si>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</si>
  <si>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</si>
  <si>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</si>
  <si>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</si>
  <si>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</si>
  <si>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</si>
  <si>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</si>
  <si>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</si>
  <si>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</si>
  <si>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</si>
  <si>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</si>
  <si>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</si>
  <si>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</si>
  <si>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</si>
  <si>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</si>
  <si>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</si>
  <si>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</si>
  <si>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</si>
  <si>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</si>
  <si>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</si>
  <si>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</si>
  <si>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</si>
  <si>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</si>
  <si>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</si>
  <si>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</si>
  <si>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</si>
  <si>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</si>
  <si>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</si>
  <si>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</si>
  <si>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</si>
  <si>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</si>
  <si>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</si>
  <si>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</si>
  <si>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</si>
  <si>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</si>
  <si>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</si>
  <si>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</si>
  <si>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</si>
  <si>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</si>
  <si>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</si>
  <si>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</si>
  <si>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</si>
  <si>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</si>
  <si>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</si>
  <si>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</si>
  <si>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</si>
  <si>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</si>
  <si>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</si>
  <si>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</si>
  <si>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</si>
  <si>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</si>
  <si>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</si>
  <si>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</si>
  <si>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</si>
  <si>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</si>
  <si>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</si>
  <si>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</si>
  <si>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</si>
  <si>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</si>
  <si>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</si>
  <si>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</si>
  <si>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</si>
  <si>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</si>
  <si>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</si>
  <si>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</si>
  <si>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</si>
  <si>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</si>
  <si>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</si>
  <si>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</si>
  <si>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</si>
  <si>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</si>
  <si>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</si>
  <si>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</si>
  <si>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</si>
  <si>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</si>
  <si>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</si>
  <si>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</si>
  <si>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</si>
  <si>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</si>
  <si>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</si>
  <si>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</si>
  <si>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</si>
  <si>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</si>
  <si>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</si>
  <si>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</si>
  <si>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</si>
  <si>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</si>
  <si>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</si>
  <si>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</si>
  <si>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</si>
  <si>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</si>
  <si>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</si>
  <si>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</si>
  <si>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</si>
  <si>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</si>
  <si>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</si>
  <si>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</si>
  <si>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</si>
  <si>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</si>
  <si>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</si>
  <si>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</si>
  <si>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</si>
  <si>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</si>
  <si>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</si>
  <si>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</si>
  <si>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</si>
  <si>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</si>
  <si>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</si>
  <si>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</si>
  <si>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</si>
  <si>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</si>
  <si>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</si>
  <si>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</si>
  <si>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</si>
  <si>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</si>
  <si>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</si>
  <si>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</si>
  <si>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</si>
  <si>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</si>
  <si>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</si>
  <si>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</si>
  <si>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</si>
  <si>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</si>
  <si>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</si>
  <si>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</si>
  <si>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</si>
  <si>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</si>
  <si>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</si>
  <si>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</si>
  <si>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</si>
  <si>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</si>
  <si>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</si>
  <si>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</si>
  <si>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</si>
  <si>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</si>
  <si>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</si>
  <si>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</si>
  <si>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</si>
  <si>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</si>
  <si>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</si>
  <si>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</si>
  <si>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</si>
  <si>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</si>
  <si>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</si>
  <si>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</si>
  <si>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</si>
  <si>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</si>
  <si>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</si>
  <si>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</si>
  <si>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</si>
  <si>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</si>
  <si>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</si>
  <si>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</si>
  <si>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</si>
  <si>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</si>
  <si>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</si>
  <si>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</si>
  <si>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</si>
  <si>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</si>
  <si>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</si>
  <si>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</si>
  <si>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</si>
  <si>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</si>
  <si>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</si>
  <si>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</si>
  <si>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</si>
  <si>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</si>
  <si>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</si>
  <si>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</si>
  <si>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</si>
  <si>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</si>
  <si>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</si>
  <si>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</si>
  <si>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</si>
  <si>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</si>
  <si>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</si>
  <si>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</si>
  <si>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</si>
  <si>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</si>
  <si>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</si>
  <si>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</si>
  <si>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</si>
  <si>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</si>
  <si>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</si>
  <si>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</si>
  <si>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</si>
  <si>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</si>
  <si>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</si>
  <si>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</si>
  <si>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</si>
  <si>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</si>
  <si>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</si>
  <si>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</si>
  <si>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</si>
  <si>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</si>
  <si>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</si>
  <si>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</si>
  <si>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</si>
  <si>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</si>
  <si>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</si>
  <si>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</si>
  <si>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</si>
  <si>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</si>
  <si>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</si>
  <si>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</si>
  <si>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</si>
  <si>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</si>
  <si>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</si>
  <si>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</si>
  <si>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</si>
  <si>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</si>
  <si>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</si>
  <si>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</si>
  <si>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</si>
  <si>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</si>
  <si>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</si>
  <si>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</si>
  <si>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</si>
  <si>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</si>
  <si>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</si>
  <si>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</si>
  <si>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</si>
  <si>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</si>
  <si>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</si>
  <si>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</si>
  <si>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</si>
  <si>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</si>
  <si>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</si>
  <si>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</si>
  <si>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</si>
  <si>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</si>
  <si>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</si>
  <si>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</si>
  <si>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</si>
  <si>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</si>
  <si>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</si>
  <si>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</si>
  <si>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</si>
  <si>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</si>
  <si>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</si>
  <si>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</si>
  <si>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</si>
  <si>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</si>
  <si>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</si>
  <si>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</si>
  <si>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</si>
  <si>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</si>
  <si>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</si>
  <si>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</si>
  <si>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</si>
  <si>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</si>
  <si>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</si>
  <si>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</si>
  <si>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</si>
  <si>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</si>
  <si>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</si>
  <si>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</si>
  <si>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</si>
  <si>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</si>
  <si>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</si>
  <si>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</si>
  <si>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</si>
  <si>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</si>
  <si>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</si>
  <si>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</si>
  <si>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</si>
  <si>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</si>
  <si>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</si>
  <si>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</si>
  <si>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</si>
  <si>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</si>
  <si>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</si>
  <si>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</si>
  <si>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</si>
  <si>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</si>
  <si>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</si>
  <si>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</si>
  <si>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</si>
  <si>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</si>
  <si>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</si>
  <si>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</si>
  <si>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</si>
  <si>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</si>
  <si>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</si>
  <si>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</si>
  <si>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</si>
  <si>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</si>
  <si>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</si>
  <si>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</si>
  <si>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</si>
  <si>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</si>
  <si>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</si>
  <si>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</si>
  <si>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</si>
  <si>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</si>
  <si>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</si>
  <si>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</si>
  <si>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</si>
  <si>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</si>
  <si>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</si>
  <si>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</si>
  <si>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</si>
  <si>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</si>
  <si>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</si>
  <si>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</si>
  <si>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</si>
  <si>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</si>
  <si>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</si>
  <si>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</si>
  <si>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</si>
  <si>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</si>
  <si>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</si>
  <si>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</si>
  <si>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</si>
  <si>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</si>
  <si>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</si>
  <si>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</si>
  <si>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</si>
  <si>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</si>
  <si>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</si>
  <si>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</si>
  <si>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</si>
  <si>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</si>
  <si>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</si>
  <si>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</si>
  <si>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</si>
  <si>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</si>
  <si>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</si>
  <si>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</si>
  <si>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</si>
  <si>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</si>
  <si>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</si>
  <si>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</si>
  <si>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</si>
  <si>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</si>
  <si>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</si>
  <si>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</si>
  <si>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</si>
  <si>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</si>
  <si>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</si>
  <si>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</si>
  <si>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</si>
  <si>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</si>
  <si>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</si>
  <si>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</si>
  <si>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</si>
  <si>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</si>
  <si>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</si>
  <si>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</si>
  <si>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</si>
  <si>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</si>
  <si>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</si>
  <si>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</si>
  <si>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</si>
  <si>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</si>
  <si>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</si>
  <si>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</si>
  <si>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</si>
  <si>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</si>
  <si>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</si>
  <si>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</si>
  <si>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</si>
  <si>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</si>
  <si>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</si>
  <si>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</si>
  <si>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</si>
  <si>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</si>
  <si>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</si>
  <si>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</si>
  <si>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</si>
  <si>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</si>
  <si>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</si>
  <si>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</si>
  <si>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</si>
  <si>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</si>
  <si>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</si>
  <si>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</si>
  <si>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</si>
  <si>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</si>
  <si>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</si>
  <si>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</si>
  <si>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</si>
  <si>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</si>
  <si>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</si>
  <si>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</si>
  <si>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</si>
  <si>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</si>
  <si>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</si>
  <si>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</si>
  <si>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</si>
  <si>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</si>
  <si>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</si>
  <si>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</si>
  <si>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</si>
  <si>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</si>
  <si>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</si>
  <si>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</si>
  <si>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</si>
  <si>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</si>
  <si>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</si>
  <si>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</si>
  <si>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</si>
  <si>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</si>
  <si>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</si>
  <si>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</si>
  <si>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</si>
  <si>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</si>
  <si>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</si>
  <si>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</si>
  <si>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</si>
  <si>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</si>
  <si>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</si>
  <si>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</si>
  <si>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</si>
  <si>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</si>
  <si>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</si>
  <si>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</si>
  <si>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</si>
  <si>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</si>
  <si>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</si>
  <si>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</si>
  <si>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</si>
  <si>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</si>
  <si>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</si>
  <si>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</si>
  <si>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</si>
  <si>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</si>
  <si>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</si>
  <si>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</si>
  <si>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</si>
  <si>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</si>
  <si>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</si>
  <si>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</si>
  <si>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</si>
  <si>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</si>
  <si>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</si>
  <si>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</si>
  <si>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</si>
  <si>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</si>
  <si>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</si>
  <si>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</si>
  <si>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</si>
  <si>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</si>
  <si>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</si>
  <si>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</si>
  <si>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</si>
  <si>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</si>
  <si>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</si>
  <si>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</si>
  <si>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</si>
  <si>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</si>
  <si>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</si>
  <si>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</si>
  <si>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</si>
  <si>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</si>
  <si>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</si>
  <si>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</si>
  <si>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</si>
  <si>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</si>
  <si>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</si>
  <si>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</si>
  <si>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</si>
  <si>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</si>
  <si>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</si>
  <si>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</si>
  <si>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</si>
  <si>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</si>
  <si>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</si>
  <si>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</si>
  <si>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</si>
  <si>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</si>
  <si>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</si>
  <si>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</si>
  <si>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</si>
  <si>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</si>
  <si>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</si>
  <si>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</si>
  <si>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</si>
  <si>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</si>
  <si>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</si>
  <si>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</si>
  <si>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</si>
  <si>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</si>
  <si>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</si>
  <si>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</si>
  <si>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</si>
  <si>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</si>
  <si>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</si>
  <si>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</si>
  <si>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</si>
  <si>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</si>
  <si>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</si>
  <si>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</si>
  <si>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</si>
  <si>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</si>
  <si>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</si>
  <si>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</si>
  <si>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</si>
  <si>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</si>
  <si>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</si>
  <si>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</si>
  <si>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</si>
  <si>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</si>
  <si>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</si>
  <si>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</si>
  <si>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</si>
  <si>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</si>
  <si>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</si>
  <si>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</si>
  <si>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</si>
  <si>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</si>
  <si>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</si>
  <si>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</si>
  <si>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</si>
  <si>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</si>
  <si>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</si>
  <si>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</si>
  <si>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</si>
  <si>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</si>
  <si>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</si>
  <si>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</si>
  <si>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</si>
  <si>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</si>
  <si>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</si>
  <si>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</si>
  <si>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</si>
  <si>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</si>
  <si>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</si>
  <si>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</si>
  <si>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</si>
  <si>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</si>
  <si>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</si>
  <si>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</si>
  <si>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</si>
  <si>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</si>
  <si>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</si>
  <si>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</si>
  <si>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</si>
  <si>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</si>
  <si>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</si>
  <si>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</si>
  <si>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</si>
  <si>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</si>
  <si>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</si>
  <si>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</si>
  <si>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</si>
  <si>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</si>
  <si>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</si>
  <si>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</si>
  <si>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</si>
  <si>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</si>
  <si>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</si>
  <si>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</si>
  <si>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</si>
  <si>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</si>
  <si>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</si>
  <si>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</si>
  <si>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</si>
  <si>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</si>
  <si>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</si>
  <si>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</si>
  <si>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</si>
  <si>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</si>
  <si>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</si>
  <si>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</si>
  <si>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</si>
  <si>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</si>
  <si>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</si>
  <si>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</si>
  <si>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</si>
  <si>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</si>
  <si>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</si>
  <si>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</si>
  <si>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</si>
  <si>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</si>
  <si>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</si>
  <si>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</si>
  <si>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</si>
  <si>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</si>
  <si>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</si>
  <si>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</si>
  <si>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</si>
  <si>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</si>
  <si>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</si>
  <si>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</si>
  <si>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</si>
  <si>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</si>
  <si>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</si>
  <si>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</si>
  <si>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</si>
  <si>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</si>
  <si>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</si>
  <si>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</si>
  <si>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</si>
  <si>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</si>
  <si>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</si>
  <si>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</si>
  <si>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</si>
  <si>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</si>
  <si>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</si>
  <si>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</si>
  <si>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</si>
  <si>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</si>
  <si>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</si>
  <si>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</si>
  <si>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</si>
  <si>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</si>
  <si>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</si>
  <si>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</si>
  <si>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</si>
  <si>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</si>
  <si>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</si>
  <si>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</si>
  <si>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</si>
  <si>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</si>
  <si>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</si>
  <si>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</si>
  <si>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</si>
  <si>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</si>
  <si>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</si>
  <si>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</si>
  <si>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</si>
  <si>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</si>
  <si>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</si>
  <si>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</si>
  <si>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</si>
  <si>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</si>
  <si>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</si>
  <si>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</si>
  <si>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</si>
  <si>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</si>
  <si>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</si>
  <si>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</si>
  <si>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</si>
  <si>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</si>
  <si>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</si>
  <si>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</si>
  <si>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</si>
  <si>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</si>
  <si>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</si>
  <si>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</si>
  <si>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</si>
  <si>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</si>
  <si>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</si>
  <si>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</si>
  <si>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</si>
  <si>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</si>
  <si>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</si>
  <si>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</si>
  <si>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</si>
  <si>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</si>
  <si>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</si>
  <si>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</si>
  <si>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</si>
  <si>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</si>
  <si>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</si>
  <si>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</si>
  <si>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</si>
  <si>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</si>
  <si>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</si>
  <si>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</si>
  <si>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</si>
  <si>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</si>
  <si>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</si>
  <si>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</si>
  <si>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</si>
  <si>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</si>
  <si>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</si>
  <si>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</si>
  <si>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</si>
  <si>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</si>
  <si>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</si>
  <si>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</si>
  <si>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</si>
  <si>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</si>
  <si>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</si>
  <si>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</si>
  <si>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</si>
  <si>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</si>
  <si>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</si>
  <si>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</si>
  <si>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</si>
  <si>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</si>
  <si>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</si>
  <si>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</si>
  <si>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</si>
  <si>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</si>
  <si>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</si>
  <si>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</si>
  <si>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</si>
  <si>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</si>
  <si>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</si>
  <si>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</si>
  <si>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</si>
  <si>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</si>
  <si>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</si>
  <si>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</si>
  <si>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</si>
  <si>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</si>
  <si>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</si>
  <si>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</si>
  <si>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</si>
  <si>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</si>
  <si>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</si>
  <si>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</si>
  <si>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</si>
  <si>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</si>
  <si>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</si>
  <si>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</si>
  <si>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</si>
  <si>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</si>
  <si>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</si>
  <si>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</si>
  <si>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</si>
  <si>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</si>
  <si>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</si>
  <si>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</si>
  <si>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</si>
  <si>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</si>
  <si>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</si>
  <si>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</si>
  <si>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</si>
  <si>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</si>
  <si>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</si>
  <si>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</si>
  <si>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</si>
  <si>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</si>
  <si>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</si>
  <si>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</si>
  <si>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</si>
  <si>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</si>
  <si>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</si>
  <si>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</si>
  <si>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</si>
  <si>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</si>
  <si>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</si>
  <si>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</si>
  <si>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</si>
  <si>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</si>
  <si>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</si>
  <si>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</si>
  <si>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</si>
  <si>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</si>
  <si>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</si>
  <si>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</si>
  <si>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</si>
  <si>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</si>
  <si>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</si>
  <si>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</si>
  <si>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</si>
  <si>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</si>
  <si>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</si>
  <si>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</si>
  <si>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</si>
  <si>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</si>
  <si>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</si>
  <si>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</si>
  <si>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</si>
  <si>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PCM-20251024-00000927</t>
  </si>
  <si>
    <t>Power available in sceco mter</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</si>
  <si>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</si>
  <si>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</si>
  <si>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</si>
  <si>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</si>
  <si>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</si>
  <si>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</si>
  <si>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</si>
  <si>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</si>
  <si>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PCM-20251024-00000890</t>
  </si>
  <si>
    <t xml:space="preserve">ETA 50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</si>
</sst>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b/>
      <sz val="12"/>
      <name val="Arial"/>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AE9F8"/>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21" borderId="1" xfId="0" applyFont="1" applyFill="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3" totalsRowShown="0" headerRowDxfId="64" dataDxfId="63" headerRowBorderDxfId="61" tableBorderDxfId="62">
  <autoFilter ref="A1:L112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6" totalsRowShown="0" headerRowDxfId="48" dataDxfId="47" headerRowBorderDxfId="45" tableBorderDxfId="46" totalsRowBorderDxfId="44">
  <autoFilter ref="A1:L23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7" totalsRowShown="0" headerRowDxfId="15" dataDxfId="14" headerRowBorderDxfId="12" tableBorderDxfId="13">
  <autoFilter ref="A1:L14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291.75787395833322</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11.262885532407381</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45954.706299884259</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45954.706299884259</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45954.706299884259</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45954.706299884259</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45954.706299884259</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45954.706299884259</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45954.706299884259</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45954.706299884259</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45954.706299884259</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45954.706299884259</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45954.706299884259</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45954.706299884259</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45954.706299884259</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45954.706299884259</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45954.706299884259</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45954.706299884259</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45954.706299884259</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45954.706299884259</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45954.706299884259</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45954.706299884259</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45954.706299884259</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45954.706299884259</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45954.706299884259</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45954.706299884259</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45954.706299884259</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45954.706299884259</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45954.706299884259</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45954.706299884259</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45954.706299884259</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45954.706299884259</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45954.706299884259</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45954.706299884259</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45954.706299884259</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45954.706299884259</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45954.706299884259</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45954.706299884259</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45954.706299884259</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45954.706299884259</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45954.706299884259</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45954.706299884259</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45954.706299884259</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45954.706299884259</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45954.706299884259</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45954.706299884259</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45954.706299884259</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45954.706299884259</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45954.706299884259</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45954.706299884259</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45954.706299884259</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45954.706299884259</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45954.706299884259</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45954.706299884259</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45954.706299884259</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45954.706299884259</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45954.706299884259</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45954.706299884259</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45954.706299884259</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45954.706299884259</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45954.706299884259</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45954.706299884259</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45954.706299884259</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45954.706299884259</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45954.706299884259</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D020A518-7C85-4AEC-A8EA-7A3FEE306162}"/>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tabSelected="1" workbookViewId="0">
      <selection activeCell="D5" sqre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129.70646192129789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10.210524421294394</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45954.706299884259</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45954.706299884259</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45954.706299884259</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45954.706299884259</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45954.706299884259</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45954.706299884259</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45954.706299884259</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45954.706299884259</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45954.706299884259</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45954.706299884259</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45954.706299884259</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45954.706299884259</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45954.706299884259</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45954.706299884259</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45954.706299884259</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45954.706299884259</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45954.706299884259</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45954.706299884259</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45954.706299884259</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45954.706299884259</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45954.706299884259</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45954.706299884259</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45954.706299884259</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0" ca="1" si="0">IFERROR(NOW()-F2,"-")</f>
        <v>45954.706299884259</v>
      </c>
      <c r="H2" s="22"/>
      <c r="I2" s="19" t="str">
        <f>IFERROR(VLOOKUP(D2,DB!A:F,6,0),"")</f>
        <v/>
      </c>
      <c r="J2" s="18" t="str">
        <f>IFERROR(VLOOKUP(D2,DB!A:G,7,0),"")</f>
        <v/>
      </c>
      <c r="K2" s="46"/>
      <c r="L2" s="23" t="str">
        <f>IFERROR(VLOOKUP(D2,DB!A:I,9,0),"")</f>
        <v/>
      </c>
    </row>
    <row r="3" spans="1:13" ht="15" customHeight="1">
      <c r="A3" s="19"/>
      <c r="B3" s="63" t="str">
        <f>IFERROR(VLOOKUP(D3,DB!A:K,11,0),"")</f>
        <v/>
      </c>
      <c r="C3" s="18"/>
      <c r="D3" s="163"/>
      <c r="E3" s="18"/>
      <c r="F3" s="20"/>
      <c r="G3" s="21">
        <f t="shared" ca="1" si="0"/>
        <v>45954.706299884259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45954.706299884259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45954.706299884259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45954.706299884259</v>
      </c>
      <c r="H6" s="22"/>
      <c r="I6" s="19" t="s">
        <v>39086</v>
      </c>
      <c r="J6" s="18" t="str">
        <f>IFERROR(VLOOKUP(D6,DB!A:G,7,0),"")</f>
        <v/>
      </c>
      <c r="K6" s="46"/>
      <c r="L6" s="23" t="str">
        <f>IFERROR(VLOOKUP(D6,DB!A:I,9,0),"")</f>
        <v/>
      </c>
    </row>
    <row r="7" spans="1:13" ht="15" customHeight="1">
      <c r="A7" s="19"/>
      <c r="B7" s="63" t="str">
        <f>IFERROR(VLOOKUP(D7,DB!A:K,11,0),"")</f>
        <v/>
      </c>
      <c r="C7" s="18"/>
      <c r="D7" s="18"/>
      <c r="E7" s="18"/>
      <c r="F7" s="20"/>
      <c r="G7" s="21">
        <f t="shared" ca="1" si="0"/>
        <v>45954.706299884259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45954.706299884259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45954.706299884259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45954.706299884259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45954.706299884259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45954.706299884259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45954.706299884259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45954.706299884259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45954.706299884259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45954.706299884259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45954.706299884259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45954.706299884259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45954.706299884259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45954.706299884259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ref="G21:G84" ca="1" si="1">IFERROR(NOW()-F21,"-")</f>
        <v>45954.706299884259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45954.706299884259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45954.706299884259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45954.706299884259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45954.706299884259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45954.706299884259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45954.706299884259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45954.706299884259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45954.706299884259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45954.706299884259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45954.706299884259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45954.706299884259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45954.706299884259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45954.706299884259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45954.706299884259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45954.706299884259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45954.706299884259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45954.706299884259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45954.706299884259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45954.706299884259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45954.706299884259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45954.706299884259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45954.706299884259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45954.706299884259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45954.706299884259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45954.706299884259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45954.706299884259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45954.706299884259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45954.706299884259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45954.706299884259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45954.706299884259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45954.706299884259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45954.706299884259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45954.706299884259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45954.706299884259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45954.706299884259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45954.706299884259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45954.706299884259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45954.706299884259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45954.706299884259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45954.706299884259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45954.706299884259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45954.706299884259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45954.706299884259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45954.706299884259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45954.706299884259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45954.706299884259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45954.706299884259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45954.706299884259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45954.706299884259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45954.706299884259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45954.706299884259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45954.706299884259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45954.706299884259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45954.706299884259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45954.706299884259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45954.706299884259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45954.706299884259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45954.706299884259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45954.706299884259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45954.706299884259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45954.706299884259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45954.706299884259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45954.706299884259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ref="G85:G148" ca="1" si="2">IFERROR(NOW()-F85,"-")</f>
        <v>45954.706299884259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45954.706299884259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45954.706299884259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45954.706299884259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45954.706299884259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45954.706299884259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45954.706299884259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45954.706299884259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45954.706299884259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45954.706299884259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45954.706299884259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45954.706299884259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45954.706299884259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45954.706299884259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45954.706299884259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45954.706299884259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45954.706299884259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45954.706299884259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45954.706299884259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45954.706299884259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45954.706299884259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45954.706299884259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45954.706299884259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45954.706299884259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45954.706299884259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45954.706299884259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45954.706299884259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45954.706299884259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45954.706299884259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45954.706299884259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45954.706299884259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45954.706299884259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45954.706299884259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45954.706299884259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45954.706299884259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45954.706299884259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45954.706299884259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45954.706299884259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45954.706299884259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45954.706299884259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45954.706299884259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45954.706299884259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45954.706299884259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45954.706299884259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45954.706299884259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45954.706299884259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45954.706299884259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45954.706299884259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45954.706299884259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45954.706299884259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45954.706299884259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45954.706299884259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45954.706299884259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45954.706299884259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45954.706299884259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45954.706299884259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45954.706299884259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45954.706299884259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45954.706299884259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45954.706299884259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45954.706299884259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45954.706299884259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45954.706299884259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45954.706299884259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ref="G149:G212" ca="1" si="3">IFERROR(NOW()-F149,"-")</f>
        <v>45954.706299884259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45954.706299884259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45954.706299884259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45954.706299884259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45954.706299884259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45954.706299884259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45954.706299884259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45954.706299884259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45954.706299884259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45954.706299884259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45954.706299884259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45954.706299884259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45954.706299884259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45954.706299884259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45954.706299884259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45954.706299884259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45954.706299884259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45954.706299884259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45954.706299884259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45954.706299884259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45954.706299884259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45954.706299884259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45954.706299884259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45954.706299884259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45954.706299884259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45954.706299884259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45954.706299884259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45954.706299884259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45954.706299884259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45954.706299884259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45954.706299884259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45954.706299884259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45954.706299884259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45954.706299884259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45954.706299884259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45954.706299884259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45954.706299884259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45954.706299884259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45954.706299884259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45954.706299884259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45954.706299884259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45954.706299884259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45954.706299884259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45954.706299884259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45954.706299884259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45954.706299884259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45954.706299884259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45954.706299884259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45954.706299884259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45954.706299884259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45954.706299884259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45954.706299884259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45954.706299884259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45954.706299884259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45954.706299884259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45954.706299884259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45954.706299884259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45954.706299884259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45954.706299884259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45954.706299884259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45954.706299884259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45954.706299884259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45954.706299884259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45954.706299884259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ref="G213:G276" ca="1" si="4">IFERROR(NOW()-F213,"-")</f>
        <v>45954.706299884259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45954.706299884259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45954.706299884259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45954.706299884259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45954.706299884259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45954.706299884259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45954.706299884259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45954.706299884259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45954.706299884259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45954.706299884259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45954.706299884259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45954.706299884259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45954.706299884259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45954.706299884259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45954.706299884259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45954.706299884259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45954.706299884259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45954.706299884259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45954.706299884259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45954.706299884259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45954.706299884259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45954.706299884259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45954.706299884259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45954.706299884259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45954.706299884259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45954.706299884259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45954.706299884259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45954.706299884259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45954.706299884259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45954.706299884259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45954.706299884259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45954.706299884259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45954.706299884259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45954.706299884259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45954.706299884259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45954.706299884259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45954.706299884259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45954.706299884259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45954.706299884259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45954.706299884259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45954.706299884259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45954.706299884259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45954.706299884259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45954.706299884259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45954.706299884259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45954.706299884259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45954.706299884259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45954.706299884259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45954.706299884259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45954.706299884259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45954.706299884259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45954.706299884259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45954.706299884259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45954.706299884259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45954.706299884259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45954.706299884259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45954.706299884259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45954.706299884259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45954.706299884259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45954.706299884259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45954.706299884259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45954.706299884259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45954.706299884259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45954.706299884259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ref="G277:G340" ca="1" si="5">IFERROR(NOW()-F277,"-")</f>
        <v>45954.706299884259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45954.706299884259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45954.706299884259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45954.706299884259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45954.706299884259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45954.706299884259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45954.706299884259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45954.706299884259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45954.706299884259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45954.706299884259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45954.706299884259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45954.706299884259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45954.706299884259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45954.706299884259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45954.706299884259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45954.706299884259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45954.706299884259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45954.706299884259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45954.706299884259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45954.706299884259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45954.706299884259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45954.706299884259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45954.706299884259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45954.706299884259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45954.706299884259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45954.706299884259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45954.706299884259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45954.706299884259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45954.706299884259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45954.706299884259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45954.706299884259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45954.706299884259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45954.706299884259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45954.706299884259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45954.706299884259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45954.706299884259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45954.706299884259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45954.706299884259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45954.706299884259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45954.706299884259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45954.706299884259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45954.706299884259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45954.706299884259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45954.706299884259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45954.706299884259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45954.706299884259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45954.706299884259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45954.706299884259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45954.706299884259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45954.706299884259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45954.706299884259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45954.706299884259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45954.706299884259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45954.706299884259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45954.706299884259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45954.706299884259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45954.706299884259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45954.706299884259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45954.706299884259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45954.706299884259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45954.706299884259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45954.706299884259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45954.706299884259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45954.706299884259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ref="G341:G404" ca="1" si="6">IFERROR(NOW()-F341,"-")</f>
        <v>45954.706299884259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45954.706299884259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45954.706299884259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45954.706299884259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45954.706299884259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45954.706299884259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45954.706299884259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45954.706299884259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45954.706299884259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45954.706299884259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45954.706299884259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45954.706299884259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45954.706299884259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45954.706299884259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45954.706299884259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45954.706299884259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45954.706299884259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45954.706299884259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45954.706299884259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45954.706299884259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45954.706299884259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45954.706299884259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45954.706299884259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45954.706299884259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45954.706299884259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45954.706299884259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45954.706299884259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45954.706299884259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45954.706299884259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45954.706299884259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45954.706299884259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45954.706299884259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45954.706299884259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45954.706299884259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45954.706299884259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45954.706299884259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45954.706299884259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45954.706299884259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45954.706299884259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45954.706299884259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45954.706299884259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45954.706299884259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45954.706299884259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45954.706299884259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45954.706299884259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45954.706299884259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45954.706299884259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45954.706299884259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45954.706299884259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45954.706299884259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45954.706299884259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45954.706299884259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45954.706299884259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45954.706299884259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45954.706299884259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45954.706299884259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45954.706299884259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45954.706299884259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45954.706299884259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45954.706299884259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45954.706299884259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45954.706299884259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45954.706299884259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45954.706299884259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ref="G405:G468" ca="1" si="7">IFERROR(NOW()-F405,"-")</f>
        <v>45954.706299884259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45954.706299884259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45954.706299884259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45954.706299884259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45954.706299884259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45954.706299884259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45954.706299884259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45954.706299884259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45954.706299884259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45954.706299884259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45954.706299884259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45954.706299884259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45954.706299884259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45954.706299884259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45954.706299884259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45954.706299884259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45954.706299884259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45954.706299884259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45954.706299884259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45954.706299884259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45954.706299884259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45954.706299884259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45954.706299884259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45954.706299884259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45954.706299884259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45954.706299884259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45954.706299884259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45954.706299884259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45954.706299884259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45954.706299884259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45954.706299884259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45954.706299884259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45954.706299884259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45954.706299884259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45954.706299884259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45954.706299884259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45954.706299884259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45954.706299884259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45954.706299884259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45954.706299884259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45954.706299884259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45954.706299884259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45954.706299884259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45954.706299884259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45954.706299884259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45954.706299884259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45954.706299884259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45954.706299884259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45954.706299884259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45954.706299884259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45954.706299884259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45954.706299884259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45954.706299884259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45954.706299884259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45954.706299884259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45954.706299884259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45954.706299884259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45954.706299884259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45954.706299884259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45954.706299884259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45954.706299884259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45954.706299884259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45954.706299884259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45954.706299884259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ref="G469:G532" ca="1" si="8">IFERROR(NOW()-F469,"-")</f>
        <v>45954.706299884259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45954.706299884259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45954.706299884259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45954.706299884259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45954.706299884259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45954.706299884259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45954.706299884259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45954.706299884259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45954.706299884259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45954.706299884259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45954.706299884259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45954.706299884259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45954.706299884259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45954.706299884259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45954.706299884259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45954.706299884259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45954.706299884259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45954.706299884259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45954.706299884259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45954.706299884259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45954.706299884259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45954.706299884259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45954.706299884259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45954.706299884259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45954.706299884259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45954.706299884259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45954.706299884259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45954.706299884259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45954.706299884259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45954.706299884259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45954.706299884259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45954.706299884259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45954.706299884259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45954.706299884259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45954.706299884259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45954.706299884259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45954.706299884259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45954.706299884259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45954.706299884259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45954.706299884259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45954.706299884259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45954.706299884259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45954.706299884259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45954.706299884259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45954.706299884259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45954.706299884259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45954.706299884259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45954.706299884259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45954.706299884259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45954.706299884259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45954.706299884259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45954.706299884259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45954.706299884259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45954.706299884259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45954.706299884259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45954.706299884259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45954.706299884259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45954.706299884259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45954.706299884259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45954.706299884259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45954.706299884259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45954.706299884259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45954.706299884259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45954.706299884259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ref="G533:G596" ca="1" si="9">IFERROR(NOW()-F533,"-")</f>
        <v>45954.706299884259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45954.706299884259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45954.706299884259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45954.706299884259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45954.706299884259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45954.706299884259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45954.706299884259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45954.706299884259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45954.706299884259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45954.706299884259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45954.706299884259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45954.706299884259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45954.706299884259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45954.706299884259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45954.706299884259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45954.706299884259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45954.706299884259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45954.706299884259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45954.706299884259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45954.706299884259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45954.706299884259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45954.706299884259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45954.706299884259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45954.706299884259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45954.706299884259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45954.706299884259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45954.706299884259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45954.706299884259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45954.706299884259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45954.706299884259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45954.706299884259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45954.706299884259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45954.706299884259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45954.706299884259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45954.706299884259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45954.706299884259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45954.706299884259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45954.706299884259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45954.706299884259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45954.706299884259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45954.706299884259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45954.706299884259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45954.706299884259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45954.706299884259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45954.706299884259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45954.706299884259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45954.706299884259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45954.706299884259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45954.706299884259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45954.706299884259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45954.706299884259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45954.706299884259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45954.706299884259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45954.706299884259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45954.706299884259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45954.706299884259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45954.706299884259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45954.706299884259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45954.706299884259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45954.706299884259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45954.706299884259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45954.706299884259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45954.706299884259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45954.706299884259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ref="G597:G660" ca="1" si="10">IFERROR(NOW()-F597,"-")</f>
        <v>45954.706299884259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45954.706299884259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45954.706299884259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45954.706299884259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45954.706299884259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45954.706299884259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45954.706299884259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45954.706299884259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45954.706299884259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45954.706299884259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45954.706299884259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45954.706299884259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45954.706299884259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45954.706299884259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45954.706299884259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45954.706299884259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45954.706299884259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45954.706299884259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45954.706299884259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45954.706299884259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45954.706299884259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45954.706299884259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45954.706299884259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45954.706299884259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45954.706299884259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45954.706299884259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45954.706299884259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45954.706299884259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45954.706299884259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45954.706299884259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45954.706299884259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45954.706299884259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45954.706299884259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45954.706299884259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45954.706299884259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45954.706299884259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45954.706299884259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45954.706299884259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45954.706299884259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45954.706299884259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45954.706299884259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45954.706299884259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45954.706299884259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45954.706299884259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45954.706299884259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45954.706299884259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45954.706299884259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45954.706299884259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45954.706299884259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45954.706299884259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45954.706299884259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45954.706299884259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45954.706299884259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45954.706299884259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45954.706299884259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45954.706299884259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45954.706299884259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45954.706299884259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45954.706299884259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45954.706299884259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45954.706299884259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45954.706299884259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45954.706299884259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45954.706299884259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ref="G661:G724" ca="1" si="11">IFERROR(NOW()-F661,"-")</f>
        <v>45954.706299884259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45954.706299884259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45954.706299884259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45954.706299884259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45954.706299884259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45954.706299884259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45954.706299884259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45954.706299884259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45954.706299884259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45954.706299884259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45954.706299884259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45954.706299884259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45954.706299884259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45954.706299884259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45954.706299884259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45954.706299884259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45954.706299884259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45954.706299884259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45954.706299884259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45954.706299884259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45954.706299884259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45954.706299884259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45954.706299884259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45954.706299884259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45954.706299884259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45954.706299884259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45954.706299884259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45954.706299884259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45954.706299884259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45954.706299884259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45954.706299884259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45954.706299884259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45954.706299884259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45954.706299884259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45954.706299884259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45954.706299884259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45954.706299884259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45954.706299884259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45954.706299884259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45954.706299884259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45954.706299884259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45954.706299884259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45954.706299884259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45954.706299884259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45954.706299884259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45954.706299884259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45954.706299884259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45954.706299884259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45954.706299884259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45954.706299884259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45954.706299884259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45954.706299884259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45954.706299884259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45954.706299884259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45954.706299884259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45954.706299884259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45954.706299884259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45954.706299884259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45954.706299884259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45954.706299884259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45954.706299884259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45954.706299884259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45954.706299884259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45954.706299884259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ref="G725:G788" ca="1" si="12">IFERROR(NOW()-F725,"-")</f>
        <v>45954.706299884259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45954.706299884259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45954.706299884259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45954.706299884259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45954.706299884259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45954.706299884259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45954.706299884259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45954.706299884259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45954.706299884259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45954.706299884259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45954.706299884259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45954.706299884259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45954.706299884259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45954.706299884259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45954.706299884259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45954.706299884259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45954.706299884259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45954.706299884259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45954.706299884259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45954.706299884259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45954.706299884259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45954.706299884259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45954.706299884259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45954.706299884259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45954.706299884259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45954.706299884259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45954.706299884259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45954.706299884259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45954.706299884259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45954.706299884259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45954.706299884259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45954.706299884259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45954.706299884259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45954.706299884259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45954.706299884259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45954.706299884259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45954.706299884259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45954.706299884259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45954.706299884259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45954.706299884259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45954.706299884259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45954.706299884259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45954.706299884259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45954.706299884259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45954.706299884259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45954.706299884259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45954.706299884259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45954.706299884259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45954.706299884259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45954.706299884259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45954.706299884259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45954.706299884259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45954.706299884259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45954.706299884259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45954.706299884259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45954.706299884259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45954.706299884259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45954.706299884259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45954.706299884259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45954.706299884259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45954.706299884259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45954.706299884259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45954.706299884259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45954.706299884259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ref="G789:G852" ca="1" si="13">IFERROR(NOW()-F789,"-")</f>
        <v>45954.706299884259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45954.706299884259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45954.706299884259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45954.706299884259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45954.706299884259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45954.706299884259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45954.706299884259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45954.706299884259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45954.706299884259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45954.706299884259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45954.706299884259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45954.706299884259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45954.706299884259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45954.706299884259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45954.706299884259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45954.706299884259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45954.706299884259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45954.706299884259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45954.706299884259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45954.706299884259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45954.706299884259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45954.706299884259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45954.706299884259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45954.706299884259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45954.706299884259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45954.706299884259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45954.706299884259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45954.706299884259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45954.706299884259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45954.706299884259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45954.706299884259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45954.706299884259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45954.706299884259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45954.706299884259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45954.706299884259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45954.706299884259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45954.706299884259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45954.706299884259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45954.706299884259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45954.706299884259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45954.706299884259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45954.706299884259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45954.706299884259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45954.706299884259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45954.706299884259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45954.706299884259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45954.706299884259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45954.706299884259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45954.706299884259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45954.706299884259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45954.706299884259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45954.706299884259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45954.706299884259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45954.706299884259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45954.706299884259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45954.706299884259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45954.706299884259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45954.706299884259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45954.706299884259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45954.706299884259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45954.706299884259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45954.706299884259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45954.706299884259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45954.706299884259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ref="G853:G916" ca="1" si="14">IFERROR(NOW()-F853,"-")</f>
        <v>45954.706299884259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45954.706299884259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45954.706299884259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45954.706299884259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45954.706299884259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45954.706299884259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45954.706299884259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45954.706299884259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45954.706299884259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45954.706299884259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45954.706299884259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45954.706299884259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45954.706299884259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45954.706299884259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45954.706299884259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45954.706299884259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45954.706299884259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45954.706299884259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45954.706299884259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45954.706299884259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45954.706299884259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45954.706299884259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45954.706299884259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45954.706299884259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45954.706299884259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45954.706299884259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45954.706299884259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45954.706299884259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45954.706299884259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45954.706299884259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45954.706299884259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45954.706299884259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45954.706299884259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45954.706299884259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45954.706299884259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45954.706299884259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45954.706299884259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45954.706299884259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45954.706299884259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45954.706299884259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45954.706299884259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45954.706299884259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45954.706299884259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45954.706299884259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45954.706299884259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45954.706299884259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45954.706299884259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45954.706299884259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45954.706299884259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45954.706299884259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45954.706299884259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45954.706299884259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45954.706299884259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45954.706299884259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45954.706299884259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45954.706299884259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45954.706299884259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45954.706299884259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45954.706299884259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45954.706299884259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45954.706299884259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45954.706299884259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45954.706299884259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45954.706299884259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ref="G917:G980" ca="1" si="15">IFERROR(NOW()-F917,"-")</f>
        <v>45954.706299884259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45954.706299884259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45954.706299884259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45954.706299884259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45954.706299884259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45954.706299884259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45954.706299884259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45954.706299884259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45954.706299884259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45954.706299884259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45954.706299884259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45954.706299884259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45954.706299884259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45954.706299884259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45954.706299884259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45954.706299884259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45954.706299884259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45954.706299884259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45954.706299884259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45954.706299884259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45954.706299884259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45954.706299884259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45954.706299884259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45954.706299884259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45954.706299884259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45954.706299884259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45954.706299884259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45954.706299884259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45954.706299884259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45954.706299884259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45954.706299884259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45954.706299884259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45954.706299884259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45954.706299884259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45954.706299884259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45954.706299884259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45954.706299884259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45954.706299884259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45954.706299884259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45954.706299884259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45954.706299884259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45954.706299884259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45954.706299884259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45954.706299884259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45954.706299884259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45954.706299884259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45954.706299884259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45954.706299884259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45954.706299884259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45954.706299884259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45954.706299884259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45954.706299884259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45954.706299884259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45954.706299884259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45954.706299884259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45954.706299884259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45954.706299884259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45954.706299884259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45954.706299884259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45954.706299884259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45954.706299884259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45954.706299884259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45954.706299884259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45954.706299884259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ref="G981:G1044" ca="1" si="16">IFERROR(NOW()-F981,"-")</f>
        <v>45954.706299884259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45954.706299884259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45954.706299884259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45954.706299884259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45954.706299884259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45954.706299884259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45954.706299884259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45954.706299884259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45954.706299884259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45954.706299884259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45954.706299884259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45954.706299884259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45954.706299884259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45954.706299884259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45954.706299884259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45954.706299884259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45954.706299884259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45954.706299884259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45954.706299884259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45954.706299884259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45954.706299884259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45954.706299884259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45954.706299884259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45954.706299884259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45954.706299884259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45954.706299884259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45954.706299884259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45954.706299884259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45954.706299884259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45954.706299884259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45954.706299884259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45954.706299884259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45954.706299884259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45954.706299884259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45954.706299884259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45954.706299884259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45954.706299884259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45954.706299884259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45954.706299884259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45954.706299884259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45954.706299884259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45954.706299884259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45954.706299884259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45954.706299884259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45954.706299884259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45954.706299884259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45954.706299884259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45954.706299884259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45954.706299884259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45954.706299884259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45954.706299884259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45954.706299884259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45954.706299884259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45954.706299884259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45954.706299884259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45954.706299884259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45954.706299884259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45954.706299884259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45954.706299884259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45954.706299884259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45954.706299884259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45954.706299884259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45954.706299884259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45954.706299884259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ref="G1045:G1108" ca="1" si="17">IFERROR(NOW()-F1045,"-")</f>
        <v>45954.706299884259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45954.706299884259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45954.706299884259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45954.706299884259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45954.706299884259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45954.706299884259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45954.706299884259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45954.706299884259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45954.706299884259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45954.706299884259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45954.706299884259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45954.706299884259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45954.706299884259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45954.706299884259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45954.706299884259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45954.706299884259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45954.706299884259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45954.706299884259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45954.706299884259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45954.706299884259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45954.706299884259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45954.706299884259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45954.706299884259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45954.706299884259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45954.706299884259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45954.706299884259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45954.706299884259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45954.706299884259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45954.706299884259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45954.706299884259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45954.706299884259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45954.706299884259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45954.706299884259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45954.706299884259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45954.706299884259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45954.706299884259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45954.706299884259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45954.706299884259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45954.706299884259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45954.706299884259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45954.706299884259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45954.706299884259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45954.706299884259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45954.706299884259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45954.706299884259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45954.706299884259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45954.706299884259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45954.706299884259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45954.706299884259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45954.706299884259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45954.706299884259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45954.706299884259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45954.706299884259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45954.706299884259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45954.706299884259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45954.706299884259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45954.706299884259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45954.706299884259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45954.706299884259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45954.706299884259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45954.706299884259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45954.706299884259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45954.706299884259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45954.706299884259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ref="G1109:G1123" ca="1" si="18">IFERROR(NOW()-F1109,"-")</f>
        <v>45954.706299884259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45954.706299884259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45954.706299884259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45954.706299884259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45954.706299884259</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45954.706299884259</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45954.706299884259</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45954.706299884259</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45954.706299884259</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45954.706299884259</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45954.706299884259</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45954.706299884259</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45954.706299884259</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45954.706299884259</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45954.706299884259</v>
      </c>
      <c r="H1123" s="22"/>
      <c r="I1123" s="19" t="str">
        <f>IFERROR(VLOOKUP(D1123,DB!A:F,6,0),"")</f>
        <v/>
      </c>
      <c r="J1123" s="18" t="str">
        <f>IFERROR(VLOOKUP(D1123,DB!A:G,7,0),"")</f>
        <v/>
      </c>
      <c r="K1123" s="46"/>
      <c r="L1123" s="23" t="str">
        <f>IFERROR(VLOOKUP(D1123,DB!A:I,9,0),"")</f>
        <v/>
      </c>
    </row>
  </sheetData>
  <dataValidations count="2">
    <dataValidation allowBlank="1" showInputMessage="1" showErrorMessage="1" sqref="E1" xr:uid="{5914219A-CB83-432D-936A-CC0CB6F3982A}"/>
    <dataValidation type="list" allowBlank="1" showInputMessage="1" showErrorMessage="1" sqref="E2:E112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6"/>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251.22558229166316</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94" t="s">
        <v>27420</v>
      </c>
      <c r="E3" s="99" t="s">
        <v>38998</v>
      </c>
      <c r="F3" s="124">
        <v>45953.634722222225</v>
      </c>
      <c r="G3" s="125">
        <f ca="1">IFERROR(NOW()-F3,"")</f>
        <v>1.0715776620345423</v>
      </c>
      <c r="H3" s="124">
        <v>45953.546631944446</v>
      </c>
      <c r="I3" s="120" t="str">
        <f>IFERROR(VLOOKUP(D3,DB!A:F,6,0),"")</f>
        <v>SCECO</v>
      </c>
      <c r="J3" s="120" t="str">
        <f>IFERROR(VLOOKUP(D3,DB!A:G,7,0),"")</f>
        <v>Dead</v>
      </c>
      <c r="K3" s="126" t="s">
        <v>39090</v>
      </c>
      <c r="L3" s="122" t="str">
        <f>IFERROR(VLOOKUP(D3,DB!A:I,9,0),"")</f>
        <v>Latis</v>
      </c>
    </row>
    <row r="4" spans="1:16" ht="15" customHeight="1">
      <c r="A4" s="120" t="s">
        <v>39091</v>
      </c>
      <c r="B4" s="120" t="str">
        <f>IFERROR(VLOOKUP(D4,DB!A:K,11,0),"")</f>
        <v>R4</v>
      </c>
      <c r="C4" s="121">
        <v>2</v>
      </c>
      <c r="D4" s="94" t="s">
        <v>35586</v>
      </c>
      <c r="E4" s="99" t="s">
        <v>38998</v>
      </c>
      <c r="F4" s="124">
        <v>45953.820138888892</v>
      </c>
      <c r="G4" s="125">
        <f ca="1">IFERROR(NOW()-F4,"")</f>
        <v>0.88616099536739057</v>
      </c>
      <c r="H4" s="124">
        <v>45953.776747685188</v>
      </c>
      <c r="I4" s="120" t="str">
        <f>IFERROR(VLOOKUP(D4,DB!A:F,6,0),"")</f>
        <v>SCECO</v>
      </c>
      <c r="J4" s="120" t="str">
        <f>IFERROR(VLOOKUP(D4,DB!A:G,7,0),"")</f>
        <v>In progress</v>
      </c>
      <c r="K4" s="126" t="s">
        <v>39092</v>
      </c>
      <c r="L4" s="122" t="str">
        <f>IFERROR(VLOOKUP(D4,DB!A:I,9,0),"")</f>
        <v>Latis</v>
      </c>
    </row>
    <row r="5" spans="1:16" ht="15" customHeight="1">
      <c r="A5" s="120" t="s">
        <v>39093</v>
      </c>
      <c r="B5" s="120" t="str">
        <f>IFERROR(VLOOKUP(D5,DB!A:K,11,0),"")</f>
        <v>R4</v>
      </c>
      <c r="C5" s="121">
        <v>1</v>
      </c>
      <c r="D5" s="122" t="s">
        <v>37641</v>
      </c>
      <c r="E5" s="123" t="s">
        <v>38998</v>
      </c>
      <c r="F5" s="124">
        <v>45954.6559375</v>
      </c>
      <c r="G5" s="125">
        <f ca="1">IFERROR(NOW()-F5,"")</f>
        <v>5.0362384259642567E-2</v>
      </c>
      <c r="H5" s="124">
        <v>45954.623298611114</v>
      </c>
      <c r="I5" s="120" t="str">
        <f>IFERROR(VLOOKUP(D5,DB!A:F,6,0),"")</f>
        <v>SCECO</v>
      </c>
      <c r="J5" s="120" t="str">
        <f>IFERROR(VLOOKUP(D5,DB!A:G,7,0),"")</f>
        <v>Dead</v>
      </c>
      <c r="K5" s="126" t="s">
        <v>39094</v>
      </c>
      <c r="L5" s="122" t="str">
        <f>IFERROR(VLOOKUP(D5,DB!A:I,9,0),"")</f>
        <v>Latis</v>
      </c>
    </row>
    <row r="6" spans="1:16" ht="15" customHeight="1">
      <c r="A6" s="120"/>
      <c r="B6" s="120" t="str">
        <f>IFERROR(VLOOKUP(#REF!,DB!A:K,11,0),"")</f>
        <v/>
      </c>
      <c r="C6" s="121"/>
      <c r="D6" s="122"/>
      <c r="E6" s="123"/>
      <c r="F6" s="124"/>
      <c r="G6" s="125">
        <f ca="1">IFERROR(NOW()-F6,"")</f>
        <v>45954.706299884259</v>
      </c>
      <c r="H6" s="124"/>
      <c r="I6" s="120" t="str">
        <f>IFERROR(VLOOKUP(D6,DB!A:F,6,0),"")</f>
        <v/>
      </c>
      <c r="J6" s="120" t="str">
        <f>IFERROR(VLOOKUP(D6,DB!A:G,7,0),"")</f>
        <v/>
      </c>
      <c r="K6" s="126"/>
      <c r="L6" s="122" t="str">
        <f>IFERROR(VLOOKUP(#REF!,DB!A:I,9,0),"")</f>
        <v/>
      </c>
    </row>
    <row r="7" spans="1:16" ht="15" customHeight="1">
      <c r="A7" s="120"/>
      <c r="B7" s="120" t="str">
        <f>IFERROR(VLOOKUP(D7,DB!A:K,11,0),"")</f>
        <v/>
      </c>
      <c r="C7" s="121"/>
      <c r="D7" s="122"/>
      <c r="E7" s="123"/>
      <c r="F7" s="124"/>
      <c r="G7" s="125">
        <f ca="1">IFERROR(NOW()-F7,"")</f>
        <v>45954.706299884259</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45954.706299884259</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45954.706299884259</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123"/>
      <c r="F10" s="124"/>
      <c r="G10" s="125">
        <f ca="1">IFERROR(NOW()-F10,"")</f>
        <v>45954.706299884259</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123"/>
      <c r="F11" s="124"/>
      <c r="G11" s="125">
        <f ca="1">IFERROR(NOW()-F11,"")</f>
        <v>45954.706299884259</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45954.706299884259</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45954.706299884259</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45954.706299884259</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45954.706299884259</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45954.706299884259</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45954.706299884259</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45954.706299884259</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45954.706299884259</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45954.706299884259</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62"/>
      <c r="E21" s="123"/>
      <c r="F21" s="124"/>
      <c r="G21" s="125">
        <f ca="1">IFERROR(NOW()-F21,"")</f>
        <v>45954.706299884259</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45954.706299884259</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45954.706299884259</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c r="E24" s="123"/>
      <c r="F24" s="124"/>
      <c r="G24" s="125">
        <f ca="1">IFERROR(NOW()-F24,"")</f>
        <v>45954.706299884259</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45954.706299884259</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45954.706299884259</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45954.706299884259</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45954.706299884259</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45954.706299884259</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45954.706299884259</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45954.706299884259</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45954.706299884259</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45954.706299884259</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45954.706299884259</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45954.706299884259</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45954.706299884259</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45954.706299884259</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45954.706299884259</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45954.706299884259</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45954.706299884259</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45954.706299884259</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45954.706299884259</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45954.706299884259</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45954.706299884259</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45954.706299884259</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45954.706299884259</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45954.706299884259</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45954.706299884259</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45954.706299884259</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45954.706299884259</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45954.706299884259</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45954.706299884259</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45954.706299884259</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45954.706299884259</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45954.706299884259</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45954.706299884259</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45954.706299884259</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45954.706299884259</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45954.706299884259</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45954.706299884259</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45954.706299884259</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45954.706299884259</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45954.706299884259</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45954.706299884259</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45954.706299884259</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45954.706299884259</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45954.706299884259</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45954.706299884259</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45954.706299884259</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45954.706299884259</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45954.706299884259</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45954.706299884259</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45954.706299884259</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45954.706299884259</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45954.706299884259</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45954.706299884259</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45954.706299884259</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45954.706299884259</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45954.706299884259</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45954.706299884259</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45954.706299884259</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45954.706299884259</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45954.706299884259</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45954.706299884259</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45954.706299884259</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45954.706299884259</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45954.706299884259</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45954.706299884259</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45954.706299884259</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45954.706299884259</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45954.706299884259</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45954.706299884259</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45954.706299884259</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45954.706299884259</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45954.706299884259</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45954.706299884259</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45954.706299884259</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45954.706299884259</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45954.706299884259</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45954.706299884259</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45954.706299884259</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45954.706299884259</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45954.706299884259</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45954.706299884259</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45954.706299884259</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45954.706299884259</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45954.706299884259</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45954.706299884259</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45954.706299884259</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45954.706299884259</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45954.706299884259</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45954.706299884259</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45954.706299884259</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45954.706299884259</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45954.706299884259</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45954.706299884259</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45954.706299884259</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45954.706299884259</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45954.706299884259</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45954.706299884259</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45954.706299884259</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45954.706299884259</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45954.706299884259</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45954.706299884259</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45954.706299884259</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45954.706299884259</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45954.706299884259</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45954.706299884259</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45954.706299884259</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45954.706299884259</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45954.706299884259</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45954.706299884259</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45954.706299884259</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45954.706299884259</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45954.706299884259</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45954.706299884259</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45954.706299884259</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45954.706299884259</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45954.706299884259</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45954.706299884259</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45954.706299884259</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45954.706299884259</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45954.706299884259</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45954.706299884259</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45954.706299884259</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45954.706299884259</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45954.706299884259</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45954.706299884259</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45954.706299884259</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45954.706299884259</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45954.706299884259</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45954.706299884259</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45954.706299884259</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45954.706299884259</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45954.706299884259</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45954.706299884259</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45954.706299884259</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45954.706299884259</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45954.706299884259</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45954.706299884259</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45954.706299884259</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45954.706299884259</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45954.706299884259</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45954.706299884259</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45954.706299884259</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45954.706299884259</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45954.706299884259</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45954.706299884259</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45954.706299884259</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45954.706299884259</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45954.706299884259</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45954.706299884259</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45954.706299884259</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45954.706299884259</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45954.706299884259</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45954.706299884259</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45954.706299884259</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45954.706299884259</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45954.706299884259</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45954.706299884259</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45954.706299884259</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45954.706299884259</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45954.706299884259</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45954.706299884259</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45954.706299884259</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45954.706299884259</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45954.706299884259</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45954.706299884259</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45954.706299884259</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45954.706299884259</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45954.706299884259</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45954.706299884259</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45954.706299884259</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45954.706299884259</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45954.706299884259</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45954.706299884259</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45954.706299884259</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45954.706299884259</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45954.706299884259</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45954.706299884259</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45954.706299884259</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45954.706299884259</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45954.706299884259</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45954.706299884259</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45954.706299884259</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45954.706299884259</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45954.706299884259</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45954.706299884259</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45954.706299884259</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45954.706299884259</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45954.706299884259</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45954.706299884259</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45954.706299884259</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45954.706299884259</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45954.706299884259</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45954.706299884259</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45954.706299884259</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45954.706299884259</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45954.706299884259</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45954.706299884259</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45954.706299884259</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45954.706299884259</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45954.706299884259</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45954.706299884259</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45954.706299884259</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45954.706299884259</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45954.706299884259</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45954.706299884259</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45954.706299884259</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45954.706299884259</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45954.706299884259</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45954.706299884259</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45954.706299884259</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45954.706299884259</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45954.706299884259</v>
      </c>
      <c r="H235" s="124"/>
      <c r="I235" s="120" t="str">
        <f>IFERROR(VLOOKUP(D235,DB!A:F,6,0),"")</f>
        <v/>
      </c>
      <c r="J235" s="120" t="str">
        <f>IFERROR(VLOOKUP(D235,DB!A:G,7,0),"")</f>
        <v/>
      </c>
      <c r="K235" s="126"/>
      <c r="L235" s="122" t="str">
        <f>IFERROR(VLOOKUP(D235,DB!A:I,9,0),"")</f>
        <v/>
      </c>
    </row>
    <row r="236" spans="1:12" ht="15" customHeight="1">
      <c r="A236" s="127"/>
      <c r="B236" s="127" t="str">
        <f>IFERROR(VLOOKUP(D236,DB!A:K,11,0),"")</f>
        <v/>
      </c>
      <c r="C236" s="128"/>
      <c r="D236" s="129"/>
      <c r="E236" s="130"/>
      <c r="F236" s="131"/>
      <c r="G236" s="132">
        <f ca="1">IFERROR(NOW()-F236,"")</f>
        <v>45954.706299884259</v>
      </c>
      <c r="H236" s="131"/>
      <c r="I236" s="127" t="str">
        <f>IFERROR(VLOOKUP(D236,DB!A:F,6,0),"")</f>
        <v/>
      </c>
      <c r="J236" s="127" t="str">
        <f>IFERROR(VLOOKUP(D236,DB!A:G,7,0),"")</f>
        <v/>
      </c>
      <c r="K236" s="133"/>
      <c r="L236" s="129" t="str">
        <f>IFERROR(VLOOKUP(D236,DB!A:I,9,0),"")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62.87423969907104</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39079</v>
      </c>
      <c r="F3" s="38">
        <v>45926.188877314817</v>
      </c>
      <c r="G3" s="145">
        <f t="shared" ref="G3" ca="1" si="0">IFERROR(NOW()-F3,"")</f>
        <v>28.517422569442715</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39079</v>
      </c>
      <c r="F4" s="154">
        <v>45948.661111111112</v>
      </c>
      <c r="G4" s="155">
        <f ca="1">IFERROR(NOW()-F4,"")</f>
        <v>6.0451887731469469</v>
      </c>
      <c r="H4" s="154">
        <v>45948.661111111112</v>
      </c>
      <c r="I4" s="153" t="str">
        <f>IFERROR(VLOOKUP(D4,DB!A:F,6,0),"")</f>
        <v>SCECO</v>
      </c>
      <c r="J4" s="153" t="str">
        <f>IFERROR(VLOOKUP(D4,DB!A:G,7,0),"")</f>
        <v>Dead</v>
      </c>
      <c r="K4" s="153" t="s">
        <v>39100</v>
      </c>
      <c r="L4" s="153" t="str">
        <f>IFERROR(VLOOKUP(D4,DB!A:I,9,0),"")</f>
        <v>Latis</v>
      </c>
    </row>
    <row r="5" spans="1:13" ht="30.75">
      <c r="A5" s="153" t="s">
        <v>39101</v>
      </c>
      <c r="B5" s="153" t="str">
        <f>IFERROR(VLOOKUP(D5,DB!A:K,11,0),"")</f>
        <v>R5</v>
      </c>
      <c r="C5" s="153">
        <v>1</v>
      </c>
      <c r="D5" s="153" t="s">
        <v>35526</v>
      </c>
      <c r="E5" s="153" t="s">
        <v>38998</v>
      </c>
      <c r="F5" s="154">
        <v>45954.449641203704</v>
      </c>
      <c r="G5" s="155">
        <f ca="1">IFERROR(NOW()-F5,"")</f>
        <v>0.25665868055511964</v>
      </c>
      <c r="H5" s="154">
        <v>45954.369560185187</v>
      </c>
      <c r="I5" s="153" t="str">
        <f>IFERROR(VLOOKUP(D5,DB!A:F,6,0),"")</f>
        <v>SCECO</v>
      </c>
      <c r="J5" s="153" t="str">
        <f>IFERROR(VLOOKUP(D5,DB!A:G,7,0),"")</f>
        <v>Good</v>
      </c>
      <c r="K5" s="153" t="s">
        <v>39102</v>
      </c>
      <c r="L5" s="153" t="str">
        <f>IFERROR(VLOOKUP(D5,DB!A:I,9,0),"")</f>
        <v>Latis</v>
      </c>
    </row>
    <row r="6" spans="1:13" ht="15">
      <c r="A6" s="153"/>
      <c r="B6" s="153" t="str">
        <f>IFERROR(VLOOKUP(D6,DB!A:K,11,0),"")</f>
        <v/>
      </c>
      <c r="C6" s="153"/>
      <c r="D6" s="153"/>
      <c r="E6" s="153"/>
      <c r="F6" s="154"/>
      <c r="G6" s="155">
        <f ca="1">IFERROR(NOW()-F6,"")</f>
        <v>45954.706299884259</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45954.706299884259</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45954.706299884259</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45954.706299884259</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45954.706299884259</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45954.706299884259</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45954.706299884259</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45954.706299884259</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45954.706299884259</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45954.706299884259</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45954.706299884259</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45954.706299884259</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45954.706299884259</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45954.706299884259</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45954.706299884259</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45954.706299884259</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45954.706299884259</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45954.706299884259</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45954.706299884259</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45954.706299884259</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45954.706299884259</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45954.706299884259</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45954.706299884259</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45954.706299884259</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45954.706299884259</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45954.706299884259</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45954.706299884259</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45954.706299884259</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45954.706299884259</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45954.706299884259</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45954.706299884259</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45954.706299884259</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45954.706299884259</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45954.706299884259</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45954.706299884259</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45954.706299884259</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45954.706299884259</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45954.706299884259</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45954.706299884259</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45954.706299884259</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45954.706299884259</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45954.706299884259</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45954.706299884259</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45954.706299884259</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45954.706299884259</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45954.706299884259</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45954.706299884259</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45954.706299884259</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45954.706299884259</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45954.706299884259</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45954.706299884259</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45954.706299884259</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45954.706299884259</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45954.706299884259</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45954.706299884259</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45954.706299884259</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45954.706299884259</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45954.706299884259</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45954.706299884259</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45954.706299884259</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45954.706299884259</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45954.706299884259</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45954.706299884259</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45954.706299884259</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45954.706299884259</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45954.706299884259</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45954.706299884259</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45954.706299884259</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45954.706299884259</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45954.706299884259</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45954.706299884259</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45954.706299884259</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45954.706299884259</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45954.706299884259</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45954.706299884259</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45954.706299884259</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45954.706299884259</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45954.706299884259</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45954.706299884259</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45954.706299884259</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45954.706299884259</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45954.706299884259</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45954.706299884259</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45954.706299884259</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45954.706299884259</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45954.706299884259</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45954.706299884259</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45954.706299884259</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45954.706299884259</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45954.706299884259</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45954.706299884259</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45954.706299884259</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45954.706299884259</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45954.706299884259</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45954.706299884259</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45954.706299884259</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45954.706299884259</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45954.706299884259</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45954.706299884259</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45954.706299884259</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45954.706299884259</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45954.706299884259</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45954.706299884259</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45954.706299884259</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45954.706299884259</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45954.706299884259</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45954.706299884259</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45954.706299884259</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45954.706299884259</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45954.706299884259</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45954.706299884259</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45954.706299884259</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45954.706299884259</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45954.706299884259</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45954.706299884259</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45954.706299884259</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45954.706299884259</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45954.706299884259</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45954.706299884259</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45954.706299884259</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45954.706299884259</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45954.706299884259</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45954.706299884259</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45954.706299884259</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45954.706299884259</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45954.706299884259</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45954.706299884259</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45954.706299884259</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45954.706299884259</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45954.706299884259</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45954.706299884259</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45954.706299884259</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45954.706299884259</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45954.706299884259</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45954.706299884259</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45954.706299884259</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45954.706299884259</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45954.706299884259</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45954.706299884259</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45954.706299884259</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45954.706299884259</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45954.706299884259</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45954.706299884259</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45954.706299884259</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45954.706299884259</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45954.706299884259</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45954.706299884259</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45954.706299884259</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45954.706299884259</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45954.706299884259</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45954.706299884259</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45954.706299884259</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45954.706299884259</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45954.706299884259</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45954.706299884259</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45954.706299884259</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45954.706299884259</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45954.706299884259</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45954.706299884259</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45954.706299884259</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45954.706299884259</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45954.706299884259</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45954.706299884259</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45954.706299884259</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45954.706299884259</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45954.706299884259</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45954.706299884259</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45954.706299884259</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45954.706299884259</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45954.706299884259</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45954.706299884259</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45954.706299884259</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45954.706299884259</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45954.706299884259</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45954.706299884259</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45954.706299884259</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45954.706299884259</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45954.706299884259</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45954.706299884259</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45954.706299884259</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45954.706299884259</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45954.706299884259</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45954.706299884259</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45954.706299884259</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45954.706299884259</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45954.706299884259</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45954.706299884259</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45954.706299884259</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45954.706299884259</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45954.706299884259</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45954.706299884259</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45954.706299884259</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45954.706299884259</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45954.706299884259</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45954.706299884259</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45954.706299884259</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45954.706299884259</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45954.706299884259</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45954.706299884259</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45954.706299884259</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45954.706299884259</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45954.706299884259</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45954.706299884259</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45954.706299884259</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45954.706299884259</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45954.706299884259</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45954.706299884259</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45954.706299884259</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45954.706299884259</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45954.706299884259</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45954.706299884259</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45954.706299884259</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45954.706299884259</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45954.706299884259</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45954.706299884259</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45954.706299884259</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45954.706299884259</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45954.706299884259</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45954.706299884259</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45954.706299884259</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45954.706299884259</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45954.706299884259</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45954.706299884259</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45954.706299884259</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45954.706299884259</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45954.706299884259</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45954.706299884259</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45954.706299884259</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45954.706299884259</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45954.706299884259</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45954.706299884259</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45954.706299884259</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45954.706299884259</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45954.706299884259</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45954.706299884259</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45954.706299884259</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45954.706299884259</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45954.706299884259</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45954.706299884259</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45954.706299884259</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45954.706299884259</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45954.706299884259</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45954.706299884259</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45954.706299884259</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45954.706299884259</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45954.706299884259</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45954.706299884259</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45954.706299884259</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45954.706299884259</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45954.706299884259</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45954.706299884259</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45954.706299884259</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45954.706299884259</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45954.706299884259</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45954.706299884259</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45954.706299884259</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45954.706299884259</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45954.706299884259</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45954.706299884259</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45954.706299884259</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45954.706299884259</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45954.706299884259</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45954.706299884259</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45954.706299884259</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45954.706299884259</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45954.706299884259</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45954.706299884259</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45954.706299884259</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45954.706299884259</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45954.706299884259</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45954.706299884259</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45954.706299884259</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45954.706299884259</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45954.706299884259</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45954.706299884259</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45954.706299884259</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45954.706299884259</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45954.706299884259</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45954.706299884259</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45954.706299884259</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45954.706299884259</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45954.706299884259</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45954.706299884259</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45954.706299884259</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45954.706299884259</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45954.706299884259</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45954.706299884259</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45954.706299884259</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45954.706299884259</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45954.706299884259</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45954.706299884259</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45954.706299884259</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45954.706299884259</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45954.706299884259</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45954.706299884259</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45954.706299884259</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45954.706299884259</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45954.706299884259</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45954.706299884259</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45954.706299884259</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45954.706299884259</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45954.706299884259</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45954.706299884259</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45954.706299884259</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45954.706299884259</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45954.706299884259</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45954.706299884259</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45954.706299884259</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45954.706299884259</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45954.706299884259</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45954.706299884259</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45954.706299884259</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45954.706299884259</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45954.706299884259</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45954.706299884259</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45954.706299884259</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45954.706299884259</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45954.706299884259</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45954.706299884259</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45954.706299884259</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45954.706299884259</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45954.706299884259</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45954.706299884259</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45954.706299884259</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45954.706299884259</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45954.706299884259</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45954.706299884259</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45954.706299884259</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45954.706299884259</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45954.706299884259</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45954.706299884259</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45954.706299884259</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45954.706299884259</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45954.706299884259</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45954.706299884259</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45954.706299884259</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45954.706299884259</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45954.706299884259</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45954.706299884259</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45954.706299884259</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45954.706299884259</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45954.706299884259</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45954.706299884259</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45954.706299884259</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45954.706299884259</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45954.706299884259</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45954.706299884259</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45954.706299884259</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45954.706299884259</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45954.706299884259</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45954.706299884259</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45954.706299884259</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45954.706299884259</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45954.706299884259</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45954.706299884259</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45954.706299884259</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45954.706299884259</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45954.706299884259</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45954.706299884259</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45954.706299884259</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45954.706299884259</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45954.706299884259</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45954.706299884259</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45954.706299884259</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45954.706299884259</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45954.706299884259</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45954.706299884259</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45954.706299884259</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45954.706299884259</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45954.706299884259</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45954.706299884259</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45954.706299884259</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45954.706299884259</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45954.706299884259</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45954.706299884259</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45954.706299884259</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45954.706299884259</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45954.706299884259</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45954.706299884259</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45954.706299884259</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45954.706299884259</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45954.706299884259</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45954.706299884259</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45954.706299884259</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45954.706299884259</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45954.706299884259</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45954.706299884259</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45954.706299884259</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45954.706299884259</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45954.706299884259</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45954.706299884259</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45954.706299884259</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45954.706299884259</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45954.706299884259</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45954.706299884259</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45954.706299884259</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45954.706299884259</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45954.706299884259</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45954.706299884259</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45954.706299884259</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45954.706299884259</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45954.706299884259</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45954.706299884259</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45954.706299884259</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45954.706299884259</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45954.706299884259</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45954.706299884259</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45954.706299884259</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45954.706299884259</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45954.706299884259</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45954.706299884259</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45954.706299884259</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45954.706299884259</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45954.706299884259</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45954.706299884259</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45954.706299884259</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45954.706299884259</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45954.706299884259</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45954.706299884259</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45954.706299884259</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45954.706299884259</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45954.706299884259</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45954.706299884259</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45954.706299884259</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45954.706299884259</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45954.706299884259</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45954.706299884259</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45954.706299884259</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45954.706299884259</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45954.706299884259</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45954.706299884259</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45954.706299884259</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45954.706299884259</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45954.706299884259</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45954.706299884259</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45954.706299884259</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45954.706299884259</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45954.706299884259</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45954.706299884259</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45954.706299884259</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45954.706299884259</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45954.706299884259</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45954.706299884259</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45954.706299884259</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45954.706299884259</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45954.706299884259</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45954.706299884259</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45954.706299884259</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45954.706299884259</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45954.706299884259</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45954.706299884259</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45954.706299884259</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45954.706299884259</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45954.706299884259</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45954.706299884259</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45954.706299884259</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45954.706299884259</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45954.706299884259</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45954.706299884259</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45954.706299884259</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45954.706299884259</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45954.706299884259</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45954.706299884259</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45954.706299884259</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45954.706299884259</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45954.706299884259</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45954.706299884259</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45954.706299884259</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45954.706299884259</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45954.706299884259</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45954.706299884259</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45954.706299884259</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45954.706299884259</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45954.706299884259</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45954.706299884259</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7"/>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39103</v>
      </c>
      <c r="B2" s="104" t="str">
        <f>IFERROR(VLOOKUP(D2,DB!A:K,11,0),"")</f>
        <v>R6</v>
      </c>
      <c r="C2" s="106">
        <v>1</v>
      </c>
      <c r="D2" s="104" t="s">
        <v>32712</v>
      </c>
      <c r="E2" s="107" t="s">
        <v>38998</v>
      </c>
      <c r="F2" s="108">
        <v>45954.634247685186</v>
      </c>
      <c r="G2" s="77">
        <f ca="1">IFERROR(NOW()-F2,"-")</f>
        <v>7.2052199073368683E-2</v>
      </c>
      <c r="H2" s="108">
        <v>45954.62840277778</v>
      </c>
      <c r="I2" s="104" t="str">
        <f>IFERROR(VLOOKUP(D2,DB!A:F,6,0),"")</f>
        <v>SCECO</v>
      </c>
      <c r="J2" s="103" t="str">
        <f>IFERROR(VLOOKUP(D2,DB!A:G,7,0),"")</f>
        <v>Dead</v>
      </c>
      <c r="K2" s="109" t="s">
        <v>39104</v>
      </c>
      <c r="L2" s="110" t="str">
        <f>IFERROR(VLOOKUP(D2,DB!A:I,9,0),"")</f>
        <v>Latis</v>
      </c>
    </row>
    <row r="3" spans="1:16383" ht="31.5" customHeight="1">
      <c r="A3" s="105"/>
      <c r="B3" s="104" t="str">
        <f>IFERROR(VLOOKUP(D3,DB!A:K,11,0),"")</f>
        <v/>
      </c>
      <c r="C3" s="106"/>
      <c r="D3" s="104"/>
      <c r="E3" s="107"/>
      <c r="F3" s="108"/>
      <c r="G3" s="77">
        <f ca="1">IFERROR(NOW()-F3,"-")</f>
        <v>45954.706299884259</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45954.706299884259</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45954.706299884259</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45954.706299884259</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45954.706299884259</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45954.706299884259</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45954.706299884259</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45954.706299884259</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45954.706299884259</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45954.706299884259</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45954.706299884259</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45954.706299884259</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45954.706299884259</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45954.706299884259</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45954.706299884259</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45954.706299884259</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45954.706299884259</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45954.706299884259</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45954.706299884259</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45954.706299884259</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45954.706299884259</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45954.706299884259</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45954.706299884259</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45954.706299884259</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45954.706299884259</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45954.706299884259</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45954.706299884259</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45954.706299884259</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45954.706299884259</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45954.706299884259</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45954.706299884259</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45954.706299884259</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45954.706299884259</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45954.706299884259</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45954.706299884259</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45954.706299884259</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45954.706299884259</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45954.706299884259</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45954.706299884259</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45954.706299884259</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45954.706299884259</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45954.706299884259</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45954.706299884259</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45954.706299884259</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45954.706299884259</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45954.706299884259</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45954.706299884259</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45954.706299884259</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45954.706299884259</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45954.706299884259</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45954.706299884259</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45954.706299884259</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45954.706299884259</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45954.706299884259</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45954.706299884259</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45954.706299884259</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45954.706299884259</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45954.706299884259</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45954.706299884259</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45954.706299884259</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45954.706299884259</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45954.706299884259</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45954.706299884259</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45954.706299884259</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45954.706299884259</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45954.706299884259</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45954.706299884259</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45954.706299884259</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45954.706299884259</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45954.706299884259</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45954.706299884259</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45954.706299884259</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45954.706299884259</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45954.706299884259</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45954.706299884259</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45954.706299884259</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45954.706299884259</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45954.706299884259</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45954.706299884259</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45954.706299884259</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45954.706299884259</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45954.706299884259</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45954.706299884259</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45954.706299884259</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45954.706299884259</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45954.706299884259</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45954.706299884259</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45954.706299884259</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45954.706299884259</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45954.706299884259</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45954.706299884259</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45954.706299884259</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45954.706299884259</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45954.706299884259</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45954.706299884259</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45954.706299884259</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45954.706299884259</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45954.706299884259</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45954.706299884259</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45954.706299884259</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45954.706299884259</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45954.706299884259</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45954.706299884259</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45954.706299884259</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45954.706299884259</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45954.706299884259</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45954.706299884259</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45954.706299884259</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45954.706299884259</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45954.706299884259</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45954.706299884259</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45954.706299884259</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45954.706299884259</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45954.706299884259</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45954.706299884259</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45954.706299884259</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45954.706299884259</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45954.706299884259</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45954.706299884259</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45954.706299884259</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45954.706299884259</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45954.706299884259</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45954.706299884259</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45954.706299884259</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45954.706299884259</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45954.706299884259</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45954.706299884259</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45954.706299884259</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45954.706299884259</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45954.706299884259</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45954.706299884259</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45954.706299884259</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45954.706299884259</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45954.706299884259</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45954.706299884259</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45954.706299884259</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45954.706299884259</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45954.706299884259</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45954.706299884259</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45954.706299884259</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45954.706299884259</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45954.706299884259</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45954.706299884259</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45954.706299884259</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45954.706299884259</v>
      </c>
      <c r="H147" s="108"/>
      <c r="I147" s="104" t="str">
        <f>IFERROR(VLOOKUP(D147,DB!A:F,6,0),"")</f>
        <v/>
      </c>
      <c r="J147" s="103" t="str">
        <f>IFERROR(VLOOKUP(D147,DB!A:G,7,0),"")</f>
        <v/>
      </c>
      <c r="K147" s="109"/>
      <c r="L147" s="110" t="str">
        <f>IFERROR(VLOOKUP(D147,DB!A:I,9,0),"")</f>
        <v/>
      </c>
    </row>
  </sheetData>
  <dataValidations count="2">
    <dataValidation allowBlank="1" showInputMessage="1" showErrorMessage="1" sqref="E1" xr:uid="{380493DB-286A-4683-AF55-C78F04945A49}"/>
    <dataValidation type="list" allowBlank="1" showInputMessage="1" showErrorMessage="1" sqref="E2:E14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2025-10-24T13:57:10Z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